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showInkAnnotation="0" updateLinks="always" codeName="ThisWorkbook" defaultThemeVersion="124226"/>
  <workbookProtection workbookPassword="D0CF" lockStructure="1"/>
  <bookViews>
    <workbookView xWindow="-28920" yWindow="645" windowWidth="20730" windowHeight="7185" tabRatio="481"/>
  </bookViews>
  <sheets>
    <sheet name="Solicitud Crédito" sheetId="1" r:id="rId1"/>
    <sheet name="Aprob Colsein" sheetId="3" state="hidden" r:id="rId2"/>
    <sheet name="Aprob Saytec" sheetId="8" state="hidden" r:id="rId3"/>
    <sheet name="Negac Colsein" sheetId="9" state="hidden" r:id="rId4"/>
    <sheet name="Negac Saytec" sheetId="10" state="hidden" r:id="rId5"/>
    <sheet name="Listas" sheetId="6" state="hidden" r:id="rId6"/>
    <sheet name="Control de Cambios" sheetId="11" state="hidden" r:id="rId7"/>
  </sheets>
  <definedNames>
    <definedName name="_xlnm._FilterDatabase" localSheetId="5" hidden="1">Listas!$A$1:$L$1123</definedName>
    <definedName name="Amazonas">Listas!$L$2:$L$12</definedName>
    <definedName name="Antioquia">Listas!$L$13:$L$137</definedName>
    <definedName name="Arauca">Listas!$L$138:$L$144</definedName>
    <definedName name="Archipiélago_de_San_Andrés_Providencia_y_Santa_Catalina">Listas!$L$145:$L$146</definedName>
    <definedName name="_xlnm.Print_Area" localSheetId="0">'Solicitud Crédito'!$A$164:$O$183</definedName>
    <definedName name="Atlántico">Listas!$L$147:$L$169</definedName>
    <definedName name="Bolívar">Listas!$L$170:$L$215</definedName>
    <definedName name="Boyacá">Listas!$L$216:$L$338</definedName>
    <definedName name="Caldas">Listas!$L$339:$L$365</definedName>
    <definedName name="Caquetá">Listas!$L$366:$L$381</definedName>
    <definedName name="Casanare">Listas!$L$382:$L$400</definedName>
    <definedName name="Cauca">Listas!$L$401:$L$442</definedName>
    <definedName name="Cesar">Listas!$L$443:$L$467</definedName>
    <definedName name="Chocó">Listas!$L$468:$L$497</definedName>
    <definedName name="Córdoba">Listas!$L$498:$L$527</definedName>
    <definedName name="Cundinamarca">Listas!$L$528:$L$644</definedName>
    <definedName name="Departamento">Listas!$J$2:$J$34</definedName>
    <definedName name="Guainía">Listas!$L$645:$L$653</definedName>
    <definedName name="Guaviare">Listas!$L$654:$L$657</definedName>
    <definedName name="Huila">Listas!$L$658:$L$694</definedName>
    <definedName name="La_Guajira">Listas!$L$695:$L$709</definedName>
    <definedName name="Magdalena">Listas!$L$710:$L$739</definedName>
    <definedName name="Meta">Listas!$L$740:$L$768</definedName>
    <definedName name="Nariño">Listas!$L$769:$L$832</definedName>
    <definedName name="No_aplica">Listas!$L$1124</definedName>
    <definedName name="Norte_De_Santander">Listas!$L$833:$L$872</definedName>
    <definedName name="Putumayo">Listas!$L$873:$L$885</definedName>
    <definedName name="Quindio">Listas!$L$886:$L$897</definedName>
    <definedName name="Risaralda">Listas!$L$898:$L$911</definedName>
    <definedName name="Santander">Listas!$L$912:$L$998</definedName>
    <definedName name="Sucre">Listas!$L$999:$L$1024</definedName>
    <definedName name="_xlnm.Print_Titles" localSheetId="0">'Solicitud Crédito'!$1:$38</definedName>
    <definedName name="Tolima">Listas!$L$1025:$L$1071</definedName>
    <definedName name="Valle_Del_Cauca">Listas!$L$1072:$L$1113</definedName>
    <definedName name="Vaupés">Listas!$L$1114:$L$1119</definedName>
    <definedName name="Vichada">Listas!$L$1120:$L$1123</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8" i="1" l="1"/>
  <c r="C98" i="1"/>
  <c r="E96" i="1"/>
  <c r="C96" i="1"/>
  <c r="E95" i="1"/>
  <c r="C95" i="1"/>
  <c r="C87" i="1"/>
  <c r="G19" i="3"/>
  <c r="C93" i="1" l="1"/>
  <c r="G114" i="1" s="1"/>
  <c r="C91" i="1"/>
  <c r="C90" i="1"/>
  <c r="C92" i="1" s="1"/>
  <c r="C88" i="1"/>
  <c r="C86" i="1"/>
  <c r="E93" i="1"/>
  <c r="H114" i="1" s="1"/>
  <c r="E85" i="1"/>
  <c r="N104" i="1" s="1"/>
  <c r="C85" i="1"/>
  <c r="G104" i="1"/>
  <c r="H145" i="1" s="1"/>
  <c r="B18" i="10"/>
  <c r="B8" i="10"/>
  <c r="B7" i="10"/>
  <c r="D6" i="10"/>
  <c r="B5" i="10"/>
  <c r="D2" i="10"/>
  <c r="B18" i="9"/>
  <c r="B8" i="9"/>
  <c r="B7" i="9"/>
  <c r="D6" i="9"/>
  <c r="B5" i="9"/>
  <c r="D2" i="9"/>
  <c r="E22" i="8"/>
  <c r="B18" i="8"/>
  <c r="B16" i="8"/>
  <c r="H10" i="8"/>
  <c r="B8" i="8"/>
  <c r="B7" i="8"/>
  <c r="D6" i="8"/>
  <c r="B5" i="8"/>
  <c r="D1" i="8"/>
  <c r="B15" i="3"/>
  <c r="B17" i="3"/>
  <c r="D5" i="3"/>
  <c r="D1" i="3"/>
  <c r="E21" i="3"/>
  <c r="H9" i="3"/>
  <c r="B7" i="3"/>
  <c r="B6" i="3"/>
  <c r="B4" i="3"/>
  <c r="M97" i="1"/>
  <c r="K97" i="1"/>
  <c r="M92" i="1"/>
  <c r="K92" i="1"/>
  <c r="K89" i="1"/>
  <c r="M89" i="1"/>
  <c r="H113" i="1"/>
  <c r="N110" i="1" s="1"/>
  <c r="E91" i="1"/>
  <c r="E88" i="1"/>
  <c r="E87" i="1"/>
  <c r="H112" i="1" s="1"/>
  <c r="E86" i="1"/>
  <c r="D125" i="1"/>
  <c r="B125" i="1"/>
  <c r="F16" i="1"/>
  <c r="C103" i="1" s="1"/>
  <c r="F122" i="1"/>
  <c r="E19" i="3" s="1"/>
  <c r="G113" i="1"/>
  <c r="M110" i="1" s="1"/>
  <c r="G108" i="1"/>
  <c r="G112" i="1"/>
  <c r="M104" i="1"/>
  <c r="G20" i="8"/>
  <c r="C89" i="1" l="1"/>
  <c r="G109" i="1" s="1"/>
  <c r="M109" i="1" s="1"/>
  <c r="G110" i="1"/>
  <c r="H104" i="1"/>
  <c r="I145" i="1" s="1"/>
  <c r="K100" i="1"/>
  <c r="E92" i="1"/>
  <c r="H110" i="1" s="1"/>
  <c r="E97" i="1"/>
  <c r="C97" i="1"/>
  <c r="G106" i="1"/>
  <c r="M106" i="1" s="1"/>
  <c r="H111" i="1"/>
  <c r="I146" i="1" s="1"/>
  <c r="M100" i="1"/>
  <c r="H106" i="1"/>
  <c r="N106" i="1" s="1"/>
  <c r="H107" i="1"/>
  <c r="N107" i="1" s="1"/>
  <c r="G107" i="1"/>
  <c r="M107" i="1" s="1"/>
  <c r="E89" i="1"/>
  <c r="G111" i="1"/>
  <c r="H146" i="1" s="1"/>
  <c r="H105" i="1"/>
  <c r="H108" i="1"/>
  <c r="E20" i="8"/>
  <c r="G105" i="1"/>
  <c r="G115" i="1" l="1"/>
  <c r="M105" i="1" s="1"/>
  <c r="C100" i="1"/>
  <c r="E100" i="1"/>
  <c r="I147" i="1"/>
  <c r="I148" i="1"/>
  <c r="I149" i="1"/>
  <c r="N108" i="1" s="1"/>
  <c r="I150" i="1"/>
  <c r="I151" i="1"/>
  <c r="I152" i="1"/>
  <c r="H147" i="1"/>
  <c r="H148" i="1"/>
  <c r="H149" i="1"/>
  <c r="M108" i="1" s="1"/>
  <c r="H150" i="1"/>
  <c r="H151" i="1"/>
  <c r="H152" i="1"/>
  <c r="H115" i="1"/>
  <c r="N105" i="1" s="1"/>
  <c r="H109" i="1"/>
  <c r="N109" i="1" s="1"/>
  <c r="M111" i="1" l="1"/>
  <c r="N111" i="1"/>
  <c r="M112" i="1" l="1"/>
  <c r="C120" i="1" s="1"/>
  <c r="C121" i="1" s="1"/>
  <c r="B122" i="1" s="1"/>
</calcChain>
</file>

<file path=xl/sharedStrings.xml><?xml version="1.0" encoding="utf-8"?>
<sst xmlns="http://schemas.openxmlformats.org/spreadsheetml/2006/main" count="3737" uniqueCount="1646">
  <si>
    <t>TOTAL ACTIVO</t>
  </si>
  <si>
    <t>TOTAL PASIVO</t>
  </si>
  <si>
    <t>TOTAL PATRIMONIO</t>
  </si>
  <si>
    <t>REFERENCIAS COMERCIALES</t>
  </si>
  <si>
    <t>Prueba ácida:</t>
  </si>
  <si>
    <t>Pasivo Corriente</t>
  </si>
  <si>
    <t>Razón corriente:</t>
  </si>
  <si>
    <t>APROBADO</t>
  </si>
  <si>
    <t>Costo de Ventas</t>
  </si>
  <si>
    <t>PUNTAJE</t>
  </si>
  <si>
    <t>Inventarios</t>
  </si>
  <si>
    <t>Endeudamiento Largo Plazo%</t>
  </si>
  <si>
    <t>BAJO</t>
  </si>
  <si>
    <t>NORMAL</t>
  </si>
  <si>
    <t>OPTIMO</t>
  </si>
  <si>
    <t>AAA</t>
  </si>
  <si>
    <t xml:space="preserve">AA </t>
  </si>
  <si>
    <t>A</t>
  </si>
  <si>
    <t>CALIFICACIONES</t>
  </si>
  <si>
    <t>TOTAL</t>
  </si>
  <si>
    <t>PROMEDIO 2 AÑOS</t>
  </si>
  <si>
    <t>MONTO</t>
  </si>
  <si>
    <t>Atentamente,</t>
  </si>
  <si>
    <t>Otros Activos</t>
  </si>
  <si>
    <t>Otros Pasivos</t>
  </si>
  <si>
    <t>RAZONES FINANCIERAS</t>
  </si>
  <si>
    <t xml:space="preserve">Capital de trabajo Neto = Activo Cte. - Pasivo Cte. </t>
  </si>
  <si>
    <t xml:space="preserve">Razón Corriente = Activo Cte / Pasivo Cte </t>
  </si>
  <si>
    <t>Prueba Acida = (Activo Cte. - Inventarios) / Pasivo Cte.</t>
  </si>
  <si>
    <t>UTILIDAD NETA</t>
  </si>
  <si>
    <t>Razón Corriente</t>
  </si>
  <si>
    <t>Endeudamiento Largo Plazo</t>
  </si>
  <si>
    <t>Endeudamiento Largo Plazo=(Pasivo Total/Activo Total)</t>
  </si>
  <si>
    <t>Margen de Rentabilidad</t>
  </si>
  <si>
    <t>Prueba Ácida</t>
  </si>
  <si>
    <t>LIQUIDEZ</t>
  </si>
  <si>
    <t>Endeudamiento Corto Plazo=(Pasivo Cte / Activo Cte)</t>
  </si>
  <si>
    <t>Apalancamiento Externo=(Pasivo Total/Patrimonio Total)</t>
  </si>
  <si>
    <t>APALANCAMIENTO</t>
  </si>
  <si>
    <t>ACTIVIDAD</t>
  </si>
  <si>
    <t>RENTABILIDAD</t>
  </si>
  <si>
    <t>Rentabilidad Neta = Utilidad Neta / Ventas Netas</t>
  </si>
  <si>
    <t>Rentabilidad Patrimonial = Utilidad Neta / Patrimonio</t>
  </si>
  <si>
    <t>Rentabilidad Neta</t>
  </si>
  <si>
    <t>CONDICIONES Y PUNTAJE OBTENIDO</t>
  </si>
  <si>
    <t>Activo Corriente sin Inventarios</t>
  </si>
  <si>
    <t>AA+</t>
  </si>
  <si>
    <t>A+</t>
  </si>
  <si>
    <t>Oil &amp; Gas</t>
  </si>
  <si>
    <t>Alimentos y Bebidas No Alcohólicas</t>
  </si>
  <si>
    <t>Bebidas Alcohólicas</t>
  </si>
  <si>
    <t>Comercio</t>
  </si>
  <si>
    <t>Energía Eléctrica o Tratamiento Aguas</t>
  </si>
  <si>
    <t>Químicos o Textiles</t>
  </si>
  <si>
    <t>Industria/Otros</t>
  </si>
  <si>
    <t>Fuentes: http://www.strategosinc.com/articles/inventory/warehouse_inventory_turns.htm</t>
  </si>
  <si>
    <t>http://industry.ediunet.jp/choice/533/?lang=en</t>
  </si>
  <si>
    <t>ROA</t>
  </si>
  <si>
    <t>ROA= Utilidad Neta/ Activo Total</t>
  </si>
  <si>
    <t>&gt;9,0</t>
  </si>
  <si>
    <t>&gt;17,0</t>
  </si>
  <si>
    <t>&gt;19,0</t>
  </si>
  <si>
    <t>&gt;6,0</t>
  </si>
  <si>
    <t>&gt;20,0</t>
  </si>
  <si>
    <t>&gt;8,0</t>
  </si>
  <si>
    <t>&gt;12</t>
  </si>
  <si>
    <t>PEDIDAS Y GANANCIAS</t>
  </si>
  <si>
    <t>APROBADO FINANCIERO</t>
  </si>
  <si>
    <t>+ APROBADO COMERCIAL</t>
  </si>
  <si>
    <t>Señores:</t>
  </si>
  <si>
    <t>Respetados señores</t>
  </si>
  <si>
    <t>DEPARTAMENTO FINANCIERO</t>
  </si>
  <si>
    <t>Los soportes de pago deberán ser enviados al correo cartera@colsein.com.co</t>
  </si>
  <si>
    <t>TIPO DE SOLICITUD</t>
  </si>
  <si>
    <t>CUPO ACTUAL</t>
  </si>
  <si>
    <t>PLAZO ACTUAL</t>
  </si>
  <si>
    <t>Contado</t>
  </si>
  <si>
    <t>REPRESENTANTE DE VENTAS</t>
  </si>
  <si>
    <t>SOPORTE DE VENTAS</t>
  </si>
  <si>
    <t>REGIONAL</t>
  </si>
  <si>
    <t>Norte</t>
  </si>
  <si>
    <t>I. INFORMACIÓN GENERAL</t>
  </si>
  <si>
    <t>TIPO DE PERSONA</t>
  </si>
  <si>
    <t>TIPO DE EMPRESA</t>
  </si>
  <si>
    <t>NOMBRE O RAZÓN SOCIAL</t>
  </si>
  <si>
    <t xml:space="preserve"> </t>
  </si>
  <si>
    <t xml:space="preserve">TELÉFONO(S)  </t>
  </si>
  <si>
    <t>DEPARTAMENTO</t>
  </si>
  <si>
    <t xml:space="preserve">Caquetá </t>
  </si>
  <si>
    <t>MUNICIPIO</t>
  </si>
  <si>
    <t xml:space="preserve"> Candelaria</t>
  </si>
  <si>
    <t xml:space="preserve">VIGENCIA   </t>
  </si>
  <si>
    <t>FECHA RENOVACIÓN</t>
  </si>
  <si>
    <t>GERENTE</t>
  </si>
  <si>
    <t>REPRESENTANTE LEGAL</t>
  </si>
  <si>
    <t>VERIFICACIÓN</t>
  </si>
  <si>
    <t>RAZÓN SOCIAL Y/O NOMBRE</t>
  </si>
  <si>
    <t>FECHA CERTIFICACIÓN</t>
  </si>
  <si>
    <t>TIPO DE CUPO</t>
  </si>
  <si>
    <t>PLAZO</t>
  </si>
  <si>
    <t>OBSERVACIONES</t>
  </si>
  <si>
    <t>REPORTE DATACRÉDITO</t>
  </si>
  <si>
    <t>PERSONA JURÍDICA</t>
  </si>
  <si>
    <t>PERSONA NATURAL</t>
  </si>
  <si>
    <t>Nuevo</t>
  </si>
  <si>
    <t>30 Días</t>
  </si>
  <si>
    <t>Centro</t>
  </si>
  <si>
    <t>Natural</t>
  </si>
  <si>
    <t>Privada</t>
  </si>
  <si>
    <t>Ampliación</t>
  </si>
  <si>
    <t>45 Días</t>
  </si>
  <si>
    <t>Suroccidente</t>
  </si>
  <si>
    <t>Actualización</t>
  </si>
  <si>
    <t>60 Días</t>
  </si>
  <si>
    <t>Antioquia</t>
  </si>
  <si>
    <t/>
  </si>
  <si>
    <t>Mixta</t>
  </si>
  <si>
    <t>75 Días</t>
  </si>
  <si>
    <t>90 Días</t>
  </si>
  <si>
    <t>120 Días</t>
  </si>
  <si>
    <t>Municipio</t>
  </si>
  <si>
    <t xml:space="preserve">Amazonas </t>
  </si>
  <si>
    <t xml:space="preserve"> El Encanto</t>
  </si>
  <si>
    <t xml:space="preserve"> La Chorrera</t>
  </si>
  <si>
    <t xml:space="preserve"> La Pedrera</t>
  </si>
  <si>
    <t xml:space="preserve"> La Victoria</t>
  </si>
  <si>
    <t xml:space="preserve"> Leticia</t>
  </si>
  <si>
    <t xml:space="preserve"> Mirití - Paraná</t>
  </si>
  <si>
    <t xml:space="preserve"> Puerto Alegría</t>
  </si>
  <si>
    <t xml:space="preserve"> Puerto Arica</t>
  </si>
  <si>
    <t xml:space="preserve"> Puerto Nariño</t>
  </si>
  <si>
    <t xml:space="preserve"> Puerto Santander</t>
  </si>
  <si>
    <t xml:space="preserve"> Tarapacá</t>
  </si>
  <si>
    <t xml:space="preserve">Antioquia </t>
  </si>
  <si>
    <t xml:space="preserve"> Abejorral</t>
  </si>
  <si>
    <t xml:space="preserve"> Abriaquí</t>
  </si>
  <si>
    <t xml:space="preserve"> Alejandría</t>
  </si>
  <si>
    <t xml:space="preserve"> Amagá</t>
  </si>
  <si>
    <t xml:space="preserve"> Amalfi</t>
  </si>
  <si>
    <t xml:space="preserve"> Andes</t>
  </si>
  <si>
    <t xml:space="preserve"> Angelópolis</t>
  </si>
  <si>
    <t xml:space="preserve"> Angostura</t>
  </si>
  <si>
    <t xml:space="preserve"> Anorí</t>
  </si>
  <si>
    <t xml:space="preserve"> Anzá</t>
  </si>
  <si>
    <t xml:space="preserve"> Apartadó</t>
  </si>
  <si>
    <t xml:space="preserve"> Arboletes</t>
  </si>
  <si>
    <t xml:space="preserve"> Argelia</t>
  </si>
  <si>
    <t xml:space="preserve"> Armenia</t>
  </si>
  <si>
    <t xml:space="preserve"> Barbosa</t>
  </si>
  <si>
    <t xml:space="preserve"> Bello</t>
  </si>
  <si>
    <t xml:space="preserve"> Belmira</t>
  </si>
  <si>
    <t xml:space="preserve"> Betania</t>
  </si>
  <si>
    <t xml:space="preserve"> Betulia</t>
  </si>
  <si>
    <t xml:space="preserve"> Briceño</t>
  </si>
  <si>
    <t xml:space="preserve"> Buriticá</t>
  </si>
  <si>
    <t xml:space="preserve"> Cáceres</t>
  </si>
  <si>
    <t xml:space="preserve"> Caicedo</t>
  </si>
  <si>
    <t xml:space="preserve"> Caldas</t>
  </si>
  <si>
    <t xml:space="preserve"> Campamento</t>
  </si>
  <si>
    <t xml:space="preserve"> Cañasgordas</t>
  </si>
  <si>
    <t xml:space="preserve"> Caracolí</t>
  </si>
  <si>
    <t xml:space="preserve"> Caramanta</t>
  </si>
  <si>
    <t xml:space="preserve"> Carepa</t>
  </si>
  <si>
    <t xml:space="preserve"> Carolina</t>
  </si>
  <si>
    <t xml:space="preserve"> Caucasia</t>
  </si>
  <si>
    <t xml:space="preserve"> Chigorodó</t>
  </si>
  <si>
    <t xml:space="preserve"> Cisneros</t>
  </si>
  <si>
    <t xml:space="preserve"> Ciudad Bolívar</t>
  </si>
  <si>
    <t xml:space="preserve"> Cocorná</t>
  </si>
  <si>
    <t xml:space="preserve"> Concepción</t>
  </si>
  <si>
    <t xml:space="preserve"> Concordia</t>
  </si>
  <si>
    <t xml:space="preserve"> Copacabana</t>
  </si>
  <si>
    <t xml:space="preserve"> Dabeiba</t>
  </si>
  <si>
    <t xml:space="preserve"> Donmatías</t>
  </si>
  <si>
    <t xml:space="preserve"> Ebéjico</t>
  </si>
  <si>
    <t xml:space="preserve"> El Bagre</t>
  </si>
  <si>
    <t xml:space="preserve"> El Carmen De Viboral</t>
  </si>
  <si>
    <t xml:space="preserve"> El Santuario</t>
  </si>
  <si>
    <t xml:space="preserve"> Entrerríos</t>
  </si>
  <si>
    <t xml:space="preserve"> Envigado</t>
  </si>
  <si>
    <t xml:space="preserve"> Fredonia</t>
  </si>
  <si>
    <t xml:space="preserve"> Frontino</t>
  </si>
  <si>
    <t xml:space="preserve"> Giraldo</t>
  </si>
  <si>
    <t xml:space="preserve"> Girardota</t>
  </si>
  <si>
    <t xml:space="preserve"> Gómez Plata</t>
  </si>
  <si>
    <t xml:space="preserve"> Granada</t>
  </si>
  <si>
    <t xml:space="preserve"> Guadalupe</t>
  </si>
  <si>
    <t xml:space="preserve"> Guarne</t>
  </si>
  <si>
    <t xml:space="preserve"> Guatapé</t>
  </si>
  <si>
    <t xml:space="preserve"> Heliconia</t>
  </si>
  <si>
    <t xml:space="preserve"> Hispania</t>
  </si>
  <si>
    <t xml:space="preserve"> Itagüí</t>
  </si>
  <si>
    <t xml:space="preserve"> Ituango</t>
  </si>
  <si>
    <t xml:space="preserve"> Jardín</t>
  </si>
  <si>
    <t xml:space="preserve"> Jericó</t>
  </si>
  <si>
    <t xml:space="preserve"> La Ceja</t>
  </si>
  <si>
    <t xml:space="preserve"> La Estrella</t>
  </si>
  <si>
    <t xml:space="preserve"> La Pintada</t>
  </si>
  <si>
    <t xml:space="preserve"> La Unión</t>
  </si>
  <si>
    <t xml:space="preserve"> Liborina</t>
  </si>
  <si>
    <t xml:space="preserve"> Maceo</t>
  </si>
  <si>
    <t xml:space="preserve"> Marinilla</t>
  </si>
  <si>
    <t xml:space="preserve"> Medellín</t>
  </si>
  <si>
    <t xml:space="preserve"> Montebello</t>
  </si>
  <si>
    <t xml:space="preserve"> Murindó</t>
  </si>
  <si>
    <t xml:space="preserve"> Mutatá</t>
  </si>
  <si>
    <t xml:space="preserve"> Nariño</t>
  </si>
  <si>
    <t xml:space="preserve"> Nechí</t>
  </si>
  <si>
    <t xml:space="preserve"> Necoclí</t>
  </si>
  <si>
    <t xml:space="preserve"> Olaya</t>
  </si>
  <si>
    <t xml:space="preserve"> Peñol</t>
  </si>
  <si>
    <t xml:space="preserve"> Peque</t>
  </si>
  <si>
    <t xml:space="preserve"> Pueblorrico</t>
  </si>
  <si>
    <t xml:space="preserve"> Puerto Berrío</t>
  </si>
  <si>
    <t xml:space="preserve"> Puerto Nare</t>
  </si>
  <si>
    <t xml:space="preserve"> Puerto Triunfo</t>
  </si>
  <si>
    <t xml:space="preserve"> Remedios</t>
  </si>
  <si>
    <t xml:space="preserve"> Retiro</t>
  </si>
  <si>
    <t xml:space="preserve"> Rionegro</t>
  </si>
  <si>
    <t xml:space="preserve"> Sabanalarga</t>
  </si>
  <si>
    <t xml:space="preserve"> Sabaneta</t>
  </si>
  <si>
    <t xml:space="preserve"> Salgar</t>
  </si>
  <si>
    <t xml:space="preserve"> San Andrés De Cuerquía</t>
  </si>
  <si>
    <t xml:space="preserve"> San Carlos</t>
  </si>
  <si>
    <t xml:space="preserve"> San Francisco</t>
  </si>
  <si>
    <t xml:space="preserve"> San Jerónimo</t>
  </si>
  <si>
    <t xml:space="preserve"> San José De La Montaña</t>
  </si>
  <si>
    <t xml:space="preserve"> San Juan De Urabá</t>
  </si>
  <si>
    <t xml:space="preserve"> San Luis</t>
  </si>
  <si>
    <t xml:space="preserve"> San Pedro De Los Milagros</t>
  </si>
  <si>
    <t xml:space="preserve"> San Pedro De Urabá</t>
  </si>
  <si>
    <t xml:space="preserve"> San Rafael</t>
  </si>
  <si>
    <t xml:space="preserve"> San Roque</t>
  </si>
  <si>
    <t xml:space="preserve"> San Vicente Ferrer</t>
  </si>
  <si>
    <t xml:space="preserve"> Santa Bárbara</t>
  </si>
  <si>
    <t xml:space="preserve"> Santa Fé De Antioquia</t>
  </si>
  <si>
    <t xml:space="preserve"> Santa Rosa De Osos</t>
  </si>
  <si>
    <t xml:space="preserve"> Santo Domingo</t>
  </si>
  <si>
    <t xml:space="preserve"> Segovia</t>
  </si>
  <si>
    <t xml:space="preserve"> Sonsón</t>
  </si>
  <si>
    <t xml:space="preserve"> Sopetrán</t>
  </si>
  <si>
    <t xml:space="preserve"> Támesis</t>
  </si>
  <si>
    <t xml:space="preserve"> Tarazá</t>
  </si>
  <si>
    <t xml:space="preserve"> Tarso</t>
  </si>
  <si>
    <t xml:space="preserve"> Titiribí</t>
  </si>
  <si>
    <t xml:space="preserve"> Toledo</t>
  </si>
  <si>
    <t xml:space="preserve"> Turbo</t>
  </si>
  <si>
    <t xml:space="preserve"> Uramita</t>
  </si>
  <si>
    <t xml:space="preserve"> Urrao</t>
  </si>
  <si>
    <t xml:space="preserve"> Valdivia</t>
  </si>
  <si>
    <t xml:space="preserve"> Valparaíso</t>
  </si>
  <si>
    <t xml:space="preserve"> Vegachí</t>
  </si>
  <si>
    <t xml:space="preserve"> Venecia</t>
  </si>
  <si>
    <t xml:space="preserve"> Vigía Del Fuerte</t>
  </si>
  <si>
    <t xml:space="preserve"> Yalí</t>
  </si>
  <si>
    <t xml:space="preserve"> Yarumal</t>
  </si>
  <si>
    <t xml:space="preserve"> Yolombó</t>
  </si>
  <si>
    <t xml:space="preserve"> Yondó</t>
  </si>
  <si>
    <t xml:space="preserve"> Zaragoza</t>
  </si>
  <si>
    <t xml:space="preserve">Arauca </t>
  </si>
  <si>
    <t xml:space="preserve"> Arauca</t>
  </si>
  <si>
    <t xml:space="preserve"> Arauquita</t>
  </si>
  <si>
    <t xml:space="preserve"> Cravo Norte</t>
  </si>
  <si>
    <t xml:space="preserve"> Fortul</t>
  </si>
  <si>
    <t xml:space="preserve"> Puerto Rondón</t>
  </si>
  <si>
    <t xml:space="preserve"> Saravena</t>
  </si>
  <si>
    <t xml:space="preserve"> Tame</t>
  </si>
  <si>
    <t xml:space="preserve">Archipiélago De San Andrés, Providencia Y Santa Catalina </t>
  </si>
  <si>
    <t xml:space="preserve"> Providencia</t>
  </si>
  <si>
    <t xml:space="preserve"> San Andrés</t>
  </si>
  <si>
    <t xml:space="preserve">Atlántico </t>
  </si>
  <si>
    <t xml:space="preserve"> Baranoa</t>
  </si>
  <si>
    <t xml:space="preserve"> Barranquilla</t>
  </si>
  <si>
    <t xml:space="preserve"> Campo De La Cruz</t>
  </si>
  <si>
    <t xml:space="preserve"> Galapa</t>
  </si>
  <si>
    <t xml:space="preserve"> Juan De Acosta</t>
  </si>
  <si>
    <t xml:space="preserve"> Luruaco</t>
  </si>
  <si>
    <t xml:space="preserve"> Malambo</t>
  </si>
  <si>
    <t xml:space="preserve"> Manatí</t>
  </si>
  <si>
    <t xml:space="preserve"> Palmar De Varela</t>
  </si>
  <si>
    <t xml:space="preserve"> Piojó</t>
  </si>
  <si>
    <t xml:space="preserve"> Polonuevo</t>
  </si>
  <si>
    <t xml:space="preserve"> Ponedera</t>
  </si>
  <si>
    <t xml:space="preserve"> Puerto Colombia</t>
  </si>
  <si>
    <t xml:space="preserve"> Repelón</t>
  </si>
  <si>
    <t xml:space="preserve"> Sabanagrande</t>
  </si>
  <si>
    <t xml:space="preserve"> Santa Lucía</t>
  </si>
  <si>
    <t xml:space="preserve"> Santo Tomás</t>
  </si>
  <si>
    <t xml:space="preserve"> Soledad</t>
  </si>
  <si>
    <t xml:space="preserve"> Suan</t>
  </si>
  <si>
    <t xml:space="preserve"> Tubará</t>
  </si>
  <si>
    <t xml:space="preserve"> Usiacurí</t>
  </si>
  <si>
    <t xml:space="preserve">Bolívar </t>
  </si>
  <si>
    <t xml:space="preserve"> Achí</t>
  </si>
  <si>
    <t xml:space="preserve"> Altos Del Rosario</t>
  </si>
  <si>
    <t xml:space="preserve"> Arenal</t>
  </si>
  <si>
    <t xml:space="preserve"> Arjona</t>
  </si>
  <si>
    <t xml:space="preserve"> Arroyohondo</t>
  </si>
  <si>
    <t xml:space="preserve"> Barranco De Loba</t>
  </si>
  <si>
    <t xml:space="preserve"> Calamar</t>
  </si>
  <si>
    <t xml:space="preserve"> Cantagallo</t>
  </si>
  <si>
    <t xml:space="preserve"> Cartagena De Indias</t>
  </si>
  <si>
    <t xml:space="preserve"> Cicuco</t>
  </si>
  <si>
    <t xml:space="preserve"> Clemencia</t>
  </si>
  <si>
    <t xml:space="preserve"> Córdoba</t>
  </si>
  <si>
    <t xml:space="preserve"> El Carmen De Bolívar</t>
  </si>
  <si>
    <t xml:space="preserve"> El Guamo</t>
  </si>
  <si>
    <t xml:space="preserve"> El Peñón</t>
  </si>
  <si>
    <t xml:space="preserve"> Hatillo De Loba</t>
  </si>
  <si>
    <t xml:space="preserve"> Magangué</t>
  </si>
  <si>
    <t xml:space="preserve"> Mahates</t>
  </si>
  <si>
    <t xml:space="preserve"> Margarita</t>
  </si>
  <si>
    <t xml:space="preserve"> María La Baja</t>
  </si>
  <si>
    <t xml:space="preserve"> Mompós</t>
  </si>
  <si>
    <t xml:space="preserve"> Montecristo</t>
  </si>
  <si>
    <t xml:space="preserve"> Morales</t>
  </si>
  <si>
    <t xml:space="preserve"> Norosí</t>
  </si>
  <si>
    <t xml:space="preserve"> Pinillos</t>
  </si>
  <si>
    <t xml:space="preserve"> Regidor</t>
  </si>
  <si>
    <t xml:space="preserve"> Río Viejo</t>
  </si>
  <si>
    <t xml:space="preserve"> San Cristóbal</t>
  </si>
  <si>
    <t xml:space="preserve"> San Estanislao</t>
  </si>
  <si>
    <t xml:space="preserve"> San Fernando</t>
  </si>
  <si>
    <t xml:space="preserve"> San Jacinto</t>
  </si>
  <si>
    <t xml:space="preserve"> San Jacinto Del Cauca</t>
  </si>
  <si>
    <t xml:space="preserve"> San Juan Nepomuceno</t>
  </si>
  <si>
    <t xml:space="preserve"> San Martín De Loba</t>
  </si>
  <si>
    <t xml:space="preserve"> San Pablo</t>
  </si>
  <si>
    <t xml:space="preserve"> Santa Catalina</t>
  </si>
  <si>
    <t xml:space="preserve"> Santa Rosa</t>
  </si>
  <si>
    <t xml:space="preserve"> Santa Rosa Del Sur</t>
  </si>
  <si>
    <t xml:space="preserve"> Simití</t>
  </si>
  <si>
    <t xml:space="preserve"> Soplaviento</t>
  </si>
  <si>
    <t xml:space="preserve"> Talaigua Nuevo</t>
  </si>
  <si>
    <t xml:space="preserve"> Tiquisio</t>
  </si>
  <si>
    <t xml:space="preserve"> Turbaco</t>
  </si>
  <si>
    <t xml:space="preserve"> Turbaná</t>
  </si>
  <si>
    <t xml:space="preserve"> Villanueva</t>
  </si>
  <si>
    <t xml:space="preserve"> Zambrano</t>
  </si>
  <si>
    <t xml:space="preserve">Boyacá </t>
  </si>
  <si>
    <t xml:space="preserve"> Almeida</t>
  </si>
  <si>
    <t xml:space="preserve"> Aquitania</t>
  </si>
  <si>
    <t xml:space="preserve"> Arcabuco</t>
  </si>
  <si>
    <t xml:space="preserve"> Belén</t>
  </si>
  <si>
    <t xml:space="preserve"> Berbeo</t>
  </si>
  <si>
    <t xml:space="preserve"> Betéitiva</t>
  </si>
  <si>
    <t xml:space="preserve"> Boavita</t>
  </si>
  <si>
    <t xml:space="preserve"> Boyacá</t>
  </si>
  <si>
    <t xml:space="preserve"> Buenavista</t>
  </si>
  <si>
    <t xml:space="preserve"> Busbanzá</t>
  </si>
  <si>
    <t xml:space="preserve"> Campohermoso</t>
  </si>
  <si>
    <t xml:space="preserve"> Cerinza</t>
  </si>
  <si>
    <t xml:space="preserve"> Chinavita</t>
  </si>
  <si>
    <t xml:space="preserve"> Chiquinquirá</t>
  </si>
  <si>
    <t xml:space="preserve"> Chíquiza</t>
  </si>
  <si>
    <t xml:space="preserve"> Chiscas</t>
  </si>
  <si>
    <t xml:space="preserve"> Chita</t>
  </si>
  <si>
    <t xml:space="preserve"> Chitaraque</t>
  </si>
  <si>
    <t xml:space="preserve"> Chivatá</t>
  </si>
  <si>
    <t xml:space="preserve"> Chivor</t>
  </si>
  <si>
    <t xml:space="preserve"> Ciénega</t>
  </si>
  <si>
    <t xml:space="preserve"> Cómbita</t>
  </si>
  <si>
    <t xml:space="preserve"> Coper</t>
  </si>
  <si>
    <t xml:space="preserve"> Corrales</t>
  </si>
  <si>
    <t xml:space="preserve"> Covarachía</t>
  </si>
  <si>
    <t xml:space="preserve"> Cubará</t>
  </si>
  <si>
    <t xml:space="preserve"> Cucaita</t>
  </si>
  <si>
    <t xml:space="preserve"> Cuítiva</t>
  </si>
  <si>
    <t xml:space="preserve"> Duitama</t>
  </si>
  <si>
    <t xml:space="preserve"> El Cocuy</t>
  </si>
  <si>
    <t xml:space="preserve"> El Espino</t>
  </si>
  <si>
    <t xml:space="preserve"> Firavitoba</t>
  </si>
  <si>
    <t xml:space="preserve"> Floresta</t>
  </si>
  <si>
    <t xml:space="preserve"> Gachantivá</t>
  </si>
  <si>
    <t xml:space="preserve"> Gámeza</t>
  </si>
  <si>
    <t xml:space="preserve"> Garagoa</t>
  </si>
  <si>
    <t xml:space="preserve"> Guacamayas</t>
  </si>
  <si>
    <t xml:space="preserve"> Guateque</t>
  </si>
  <si>
    <t xml:space="preserve"> Guayatá</t>
  </si>
  <si>
    <t xml:space="preserve"> Güicán</t>
  </si>
  <si>
    <t xml:space="preserve"> Iza</t>
  </si>
  <si>
    <t xml:space="preserve"> Jenesano</t>
  </si>
  <si>
    <t xml:space="preserve"> La Capilla</t>
  </si>
  <si>
    <t xml:space="preserve"> La Uvita</t>
  </si>
  <si>
    <t xml:space="preserve"> Labranzagrande</t>
  </si>
  <si>
    <t xml:space="preserve"> Macanal</t>
  </si>
  <si>
    <t xml:space="preserve"> Maripí</t>
  </si>
  <si>
    <t xml:space="preserve"> Miraflores</t>
  </si>
  <si>
    <t xml:space="preserve"> Mongua</t>
  </si>
  <si>
    <t xml:space="preserve"> Monguí</t>
  </si>
  <si>
    <t xml:space="preserve"> Moniquirá</t>
  </si>
  <si>
    <t xml:space="preserve"> Motavita</t>
  </si>
  <si>
    <t xml:space="preserve"> Muzo</t>
  </si>
  <si>
    <t xml:space="preserve"> Nobsa</t>
  </si>
  <si>
    <t xml:space="preserve"> Nuevo Colón</t>
  </si>
  <si>
    <t xml:space="preserve"> Oicatá</t>
  </si>
  <si>
    <t xml:space="preserve"> Otanche</t>
  </si>
  <si>
    <t xml:space="preserve"> Pachavita</t>
  </si>
  <si>
    <t xml:space="preserve"> Páez</t>
  </si>
  <si>
    <t xml:space="preserve"> Paipa</t>
  </si>
  <si>
    <t xml:space="preserve"> Pajarito</t>
  </si>
  <si>
    <t xml:space="preserve"> Panqueba</t>
  </si>
  <si>
    <t xml:space="preserve"> Pauna</t>
  </si>
  <si>
    <t xml:space="preserve"> Paya</t>
  </si>
  <si>
    <t xml:space="preserve"> Paz De Río</t>
  </si>
  <si>
    <t xml:space="preserve"> Pesca</t>
  </si>
  <si>
    <t xml:space="preserve"> Pisba</t>
  </si>
  <si>
    <t xml:space="preserve"> Puerto Boyacá</t>
  </si>
  <si>
    <t xml:space="preserve"> Quípama</t>
  </si>
  <si>
    <t xml:space="preserve"> Ramiriquí</t>
  </si>
  <si>
    <t xml:space="preserve"> Ráquira</t>
  </si>
  <si>
    <t xml:space="preserve"> Rondón</t>
  </si>
  <si>
    <t xml:space="preserve"> Saboyá</t>
  </si>
  <si>
    <t xml:space="preserve"> Sáchica</t>
  </si>
  <si>
    <t xml:space="preserve"> Samacá</t>
  </si>
  <si>
    <t xml:space="preserve"> San Eduardo</t>
  </si>
  <si>
    <t xml:space="preserve"> San José De Pare</t>
  </si>
  <si>
    <t xml:space="preserve"> San Luis De Gaceno</t>
  </si>
  <si>
    <t xml:space="preserve"> San Mateo</t>
  </si>
  <si>
    <t xml:space="preserve"> San Miguel De Sema</t>
  </si>
  <si>
    <t xml:space="preserve"> San Pablo De Borbur</t>
  </si>
  <si>
    <t xml:space="preserve"> Santa María</t>
  </si>
  <si>
    <t xml:space="preserve"> Santa Rosa De Viterbo</t>
  </si>
  <si>
    <t xml:space="preserve"> Santa Sofía</t>
  </si>
  <si>
    <t xml:space="preserve"> Santana</t>
  </si>
  <si>
    <t xml:space="preserve"> Sativanorte</t>
  </si>
  <si>
    <t xml:space="preserve"> Sativasur</t>
  </si>
  <si>
    <t xml:space="preserve"> Siachoque</t>
  </si>
  <si>
    <t xml:space="preserve"> Soatá</t>
  </si>
  <si>
    <t xml:space="preserve"> Socha</t>
  </si>
  <si>
    <t xml:space="preserve"> Socotá</t>
  </si>
  <si>
    <t xml:space="preserve"> Sogamoso</t>
  </si>
  <si>
    <t xml:space="preserve"> Somondoco</t>
  </si>
  <si>
    <t xml:space="preserve"> Sora</t>
  </si>
  <si>
    <t xml:space="preserve"> Soracá</t>
  </si>
  <si>
    <t xml:space="preserve"> Sotaquirá</t>
  </si>
  <si>
    <t xml:space="preserve"> Susacón</t>
  </si>
  <si>
    <t xml:space="preserve"> Sutamarchán</t>
  </si>
  <si>
    <t xml:space="preserve"> Sutatenza</t>
  </si>
  <si>
    <t xml:space="preserve"> Tasco</t>
  </si>
  <si>
    <t xml:space="preserve"> Tenza</t>
  </si>
  <si>
    <t xml:space="preserve"> Tibaná</t>
  </si>
  <si>
    <t xml:space="preserve"> Tibasosa</t>
  </si>
  <si>
    <t xml:space="preserve"> Tinjacá</t>
  </si>
  <si>
    <t xml:space="preserve"> Tipacoque</t>
  </si>
  <si>
    <t xml:space="preserve"> Toca</t>
  </si>
  <si>
    <t xml:space="preserve"> Togüí</t>
  </si>
  <si>
    <t xml:space="preserve"> Tópaga</t>
  </si>
  <si>
    <t xml:space="preserve"> Tota</t>
  </si>
  <si>
    <t xml:space="preserve"> Tunja</t>
  </si>
  <si>
    <t xml:space="preserve"> Tununguá</t>
  </si>
  <si>
    <t xml:space="preserve"> Turmequé</t>
  </si>
  <si>
    <t xml:space="preserve"> Tuta</t>
  </si>
  <si>
    <t xml:space="preserve"> Tutazá</t>
  </si>
  <si>
    <t xml:space="preserve"> Úmbita</t>
  </si>
  <si>
    <t xml:space="preserve"> Ventaquemada</t>
  </si>
  <si>
    <t xml:space="preserve"> Villa De Leyva</t>
  </si>
  <si>
    <t xml:space="preserve"> Viracachá</t>
  </si>
  <si>
    <t xml:space="preserve"> Zetaquira</t>
  </si>
  <si>
    <t xml:space="preserve">Caldas </t>
  </si>
  <si>
    <t xml:space="preserve"> Aguadas</t>
  </si>
  <si>
    <t xml:space="preserve"> Anserma</t>
  </si>
  <si>
    <t xml:space="preserve"> Aranzazu</t>
  </si>
  <si>
    <t xml:space="preserve"> Belalcázar</t>
  </si>
  <si>
    <t xml:space="preserve"> Chinchiná</t>
  </si>
  <si>
    <t xml:space="preserve"> Filadelfia</t>
  </si>
  <si>
    <t xml:space="preserve"> La Dorada</t>
  </si>
  <si>
    <t xml:space="preserve"> La Merced</t>
  </si>
  <si>
    <t xml:space="preserve"> Manizales</t>
  </si>
  <si>
    <t xml:space="preserve"> Manzanares</t>
  </si>
  <si>
    <t xml:space="preserve"> Marmato</t>
  </si>
  <si>
    <t xml:space="preserve"> Marquetalia</t>
  </si>
  <si>
    <t xml:space="preserve"> Marulanda</t>
  </si>
  <si>
    <t xml:space="preserve"> Neira</t>
  </si>
  <si>
    <t xml:space="preserve"> Norcasia</t>
  </si>
  <si>
    <t xml:space="preserve"> Pácora</t>
  </si>
  <si>
    <t xml:space="preserve"> Palestina</t>
  </si>
  <si>
    <t xml:space="preserve"> Pensilvania</t>
  </si>
  <si>
    <t xml:space="preserve"> Riosucio</t>
  </si>
  <si>
    <t xml:space="preserve"> Risaralda</t>
  </si>
  <si>
    <t xml:space="preserve"> Salamina</t>
  </si>
  <si>
    <t xml:space="preserve"> Samaná</t>
  </si>
  <si>
    <t xml:space="preserve"> San José</t>
  </si>
  <si>
    <t xml:space="preserve"> Supía</t>
  </si>
  <si>
    <t xml:space="preserve"> Victoria</t>
  </si>
  <si>
    <t xml:space="preserve"> Villamaría</t>
  </si>
  <si>
    <t xml:space="preserve"> Viterbo</t>
  </si>
  <si>
    <t xml:space="preserve"> Albania</t>
  </si>
  <si>
    <t xml:space="preserve"> Belén De Los Andaquíes</t>
  </si>
  <si>
    <t xml:space="preserve"> Cartagena Del Chairá</t>
  </si>
  <si>
    <t xml:space="preserve"> Curillo</t>
  </si>
  <si>
    <t xml:space="preserve"> El Doncello</t>
  </si>
  <si>
    <t xml:space="preserve"> El Paujíl</t>
  </si>
  <si>
    <t xml:space="preserve"> Florencia</t>
  </si>
  <si>
    <t xml:space="preserve"> La Montañita</t>
  </si>
  <si>
    <t xml:space="preserve"> Milán</t>
  </si>
  <si>
    <t xml:space="preserve"> Morelia</t>
  </si>
  <si>
    <t xml:space="preserve"> Puerto Rico</t>
  </si>
  <si>
    <t xml:space="preserve"> San José Del Fragua</t>
  </si>
  <si>
    <t xml:space="preserve"> San Vicente Del Caguán</t>
  </si>
  <si>
    <t xml:space="preserve"> Solano</t>
  </si>
  <si>
    <t xml:space="preserve"> Solita</t>
  </si>
  <si>
    <t xml:space="preserve">Casanare </t>
  </si>
  <si>
    <t xml:space="preserve"> Aguazul</t>
  </si>
  <si>
    <t xml:space="preserve"> Chámeza</t>
  </si>
  <si>
    <t xml:space="preserve"> Hato Corozal</t>
  </si>
  <si>
    <t xml:space="preserve"> La Salina</t>
  </si>
  <si>
    <t xml:space="preserve"> Maní</t>
  </si>
  <si>
    <t xml:space="preserve"> Monterrey</t>
  </si>
  <si>
    <t xml:space="preserve"> Nunchía</t>
  </si>
  <si>
    <t xml:space="preserve"> Orocué</t>
  </si>
  <si>
    <t xml:space="preserve"> Paz De Ariporo</t>
  </si>
  <si>
    <t xml:space="preserve"> Pore</t>
  </si>
  <si>
    <t xml:space="preserve"> Recetor</t>
  </si>
  <si>
    <t xml:space="preserve"> Sácama</t>
  </si>
  <si>
    <t xml:space="preserve"> San Luis De Palenque</t>
  </si>
  <si>
    <t xml:space="preserve"> Támara</t>
  </si>
  <si>
    <t xml:space="preserve"> Tauramena</t>
  </si>
  <si>
    <t xml:space="preserve"> Trinidad</t>
  </si>
  <si>
    <t xml:space="preserve"> Yopal</t>
  </si>
  <si>
    <t xml:space="preserve">Cauca </t>
  </si>
  <si>
    <t xml:space="preserve"> Almaguer</t>
  </si>
  <si>
    <t xml:space="preserve"> Balboa</t>
  </si>
  <si>
    <t xml:space="preserve"> Bolívar</t>
  </si>
  <si>
    <t xml:space="preserve"> Buenos Aires</t>
  </si>
  <si>
    <t xml:space="preserve"> Cajibío</t>
  </si>
  <si>
    <t xml:space="preserve"> Caldono</t>
  </si>
  <si>
    <t xml:space="preserve"> Caloto</t>
  </si>
  <si>
    <t xml:space="preserve"> Corinto</t>
  </si>
  <si>
    <t xml:space="preserve"> El Tambo</t>
  </si>
  <si>
    <t xml:space="preserve"> Guachené</t>
  </si>
  <si>
    <t xml:space="preserve"> Guapí</t>
  </si>
  <si>
    <t xml:space="preserve"> Inzá</t>
  </si>
  <si>
    <t xml:space="preserve"> Jambaló</t>
  </si>
  <si>
    <t xml:space="preserve"> La Sierra</t>
  </si>
  <si>
    <t xml:space="preserve"> La Vega</t>
  </si>
  <si>
    <t xml:space="preserve"> López De Micay</t>
  </si>
  <si>
    <t xml:space="preserve"> Mercaderes</t>
  </si>
  <si>
    <t xml:space="preserve"> Miranda</t>
  </si>
  <si>
    <t xml:space="preserve"> Padilla</t>
  </si>
  <si>
    <t xml:space="preserve"> Patía</t>
  </si>
  <si>
    <t xml:space="preserve"> Piamonte</t>
  </si>
  <si>
    <t xml:space="preserve"> Piendamó</t>
  </si>
  <si>
    <t xml:space="preserve"> Popayán</t>
  </si>
  <si>
    <t xml:space="preserve"> Puerto Tejada</t>
  </si>
  <si>
    <t xml:space="preserve"> Puracé</t>
  </si>
  <si>
    <t xml:space="preserve"> Rosas</t>
  </si>
  <si>
    <t xml:space="preserve"> San Sebastián</t>
  </si>
  <si>
    <t xml:space="preserve"> Santander De Quilichao</t>
  </si>
  <si>
    <t xml:space="preserve"> Silvia</t>
  </si>
  <si>
    <t xml:space="preserve"> Sotara</t>
  </si>
  <si>
    <t xml:space="preserve"> Suárez</t>
  </si>
  <si>
    <t xml:space="preserve"> Sucre</t>
  </si>
  <si>
    <t xml:space="preserve"> Timbío</t>
  </si>
  <si>
    <t xml:space="preserve"> Timbiquí</t>
  </si>
  <si>
    <t xml:space="preserve"> Toribío</t>
  </si>
  <si>
    <t xml:space="preserve"> Totoró</t>
  </si>
  <si>
    <t xml:space="preserve"> Villa Rica</t>
  </si>
  <si>
    <t xml:space="preserve">Cesar </t>
  </si>
  <si>
    <t xml:space="preserve"> Aguachica</t>
  </si>
  <si>
    <t xml:space="preserve"> Agustín Codazzi</t>
  </si>
  <si>
    <t xml:space="preserve"> Astrea</t>
  </si>
  <si>
    <t xml:space="preserve"> Becerril</t>
  </si>
  <si>
    <t xml:space="preserve"> Bosconia</t>
  </si>
  <si>
    <t xml:space="preserve"> Chimichagua</t>
  </si>
  <si>
    <t xml:space="preserve"> Chiriguaná</t>
  </si>
  <si>
    <t xml:space="preserve"> Curumaní</t>
  </si>
  <si>
    <t xml:space="preserve"> El Copey</t>
  </si>
  <si>
    <t xml:space="preserve"> El Paso</t>
  </si>
  <si>
    <t xml:space="preserve"> Gamarra</t>
  </si>
  <si>
    <t xml:space="preserve"> González</t>
  </si>
  <si>
    <t xml:space="preserve"> La Gloria</t>
  </si>
  <si>
    <t xml:space="preserve"> La Jagua De Ibirico</t>
  </si>
  <si>
    <t xml:space="preserve"> La Paz</t>
  </si>
  <si>
    <t xml:space="preserve"> Manaure Balcón Del Cesar</t>
  </si>
  <si>
    <t xml:space="preserve"> Pailitas</t>
  </si>
  <si>
    <t xml:space="preserve"> Pelaya</t>
  </si>
  <si>
    <t xml:space="preserve"> Pueblo Bello</t>
  </si>
  <si>
    <t xml:space="preserve"> Río De Oro</t>
  </si>
  <si>
    <t xml:space="preserve"> San Alberto</t>
  </si>
  <si>
    <t xml:space="preserve"> San Diego</t>
  </si>
  <si>
    <t xml:space="preserve"> San Martín</t>
  </si>
  <si>
    <t xml:space="preserve"> Tamalameque</t>
  </si>
  <si>
    <t xml:space="preserve"> Valledupar</t>
  </si>
  <si>
    <t xml:space="preserve">Chocó </t>
  </si>
  <si>
    <t xml:space="preserve"> Acandí</t>
  </si>
  <si>
    <t xml:space="preserve"> Alto Baudó</t>
  </si>
  <si>
    <t xml:space="preserve"> Atrato</t>
  </si>
  <si>
    <t xml:space="preserve"> Bagadó</t>
  </si>
  <si>
    <t xml:space="preserve"> Bahía Solano</t>
  </si>
  <si>
    <t xml:space="preserve"> Bajo Baudó</t>
  </si>
  <si>
    <t xml:space="preserve"> Bojayá</t>
  </si>
  <si>
    <t xml:space="preserve"> Carmen Del Darién</t>
  </si>
  <si>
    <t xml:space="preserve"> Cértegui</t>
  </si>
  <si>
    <t xml:space="preserve"> Condoto</t>
  </si>
  <si>
    <t xml:space="preserve"> El Cantón Del San Pablo</t>
  </si>
  <si>
    <t xml:space="preserve"> El Carmen De Atrato</t>
  </si>
  <si>
    <t xml:space="preserve"> El Litoral Del San Juan</t>
  </si>
  <si>
    <t xml:space="preserve"> Istmina</t>
  </si>
  <si>
    <t xml:space="preserve"> Juradó</t>
  </si>
  <si>
    <t xml:space="preserve"> Lloró</t>
  </si>
  <si>
    <t xml:space="preserve"> Medio Atrato</t>
  </si>
  <si>
    <t xml:space="preserve"> Medio Baudó</t>
  </si>
  <si>
    <t xml:space="preserve"> Medio San Juan</t>
  </si>
  <si>
    <t xml:space="preserve"> Nóvita</t>
  </si>
  <si>
    <t xml:space="preserve"> Nuquí</t>
  </si>
  <si>
    <t xml:space="preserve"> Quibdó</t>
  </si>
  <si>
    <t xml:space="preserve"> Río Iró</t>
  </si>
  <si>
    <t xml:space="preserve"> Río Quito</t>
  </si>
  <si>
    <t xml:space="preserve"> San José Del Palmar</t>
  </si>
  <si>
    <t xml:space="preserve"> Sipí</t>
  </si>
  <si>
    <t xml:space="preserve"> Tadó</t>
  </si>
  <si>
    <t xml:space="preserve"> Unguía</t>
  </si>
  <si>
    <t xml:space="preserve"> Unión Panamericana</t>
  </si>
  <si>
    <t xml:space="preserve">Córdoba </t>
  </si>
  <si>
    <t xml:space="preserve"> Ayapel</t>
  </si>
  <si>
    <t xml:space="preserve"> Canalete</t>
  </si>
  <si>
    <t xml:space="preserve"> Cereté</t>
  </si>
  <si>
    <t xml:space="preserve"> Chimá</t>
  </si>
  <si>
    <t xml:space="preserve"> Chinú</t>
  </si>
  <si>
    <t xml:space="preserve"> Ciénaga De Oro</t>
  </si>
  <si>
    <t xml:space="preserve"> Cotorra</t>
  </si>
  <si>
    <t xml:space="preserve"> La Apartada</t>
  </si>
  <si>
    <t xml:space="preserve"> Lorica</t>
  </si>
  <si>
    <t xml:space="preserve"> Los Córdobas</t>
  </si>
  <si>
    <t xml:space="preserve"> Momil</t>
  </si>
  <si>
    <t xml:space="preserve"> Montelíbano</t>
  </si>
  <si>
    <t xml:space="preserve"> Montería</t>
  </si>
  <si>
    <t xml:space="preserve"> Moñitos</t>
  </si>
  <si>
    <t xml:space="preserve"> Planeta Rica</t>
  </si>
  <si>
    <t xml:space="preserve"> Pueblo Nuevo</t>
  </si>
  <si>
    <t xml:space="preserve"> Puerto Escondido</t>
  </si>
  <si>
    <t xml:space="preserve"> Puerto Libertador</t>
  </si>
  <si>
    <t xml:space="preserve"> Purísima De La Concepción</t>
  </si>
  <si>
    <t xml:space="preserve"> Sahagún</t>
  </si>
  <si>
    <t xml:space="preserve"> San Andrés De Sotavento</t>
  </si>
  <si>
    <t xml:space="preserve"> San Antero</t>
  </si>
  <si>
    <t xml:space="preserve"> San Bernardo Del Viento</t>
  </si>
  <si>
    <t xml:space="preserve"> San José De Uré</t>
  </si>
  <si>
    <t xml:space="preserve"> San Pelayo</t>
  </si>
  <si>
    <t xml:space="preserve"> Tierralta</t>
  </si>
  <si>
    <t xml:space="preserve"> Tuchín</t>
  </si>
  <si>
    <t xml:space="preserve"> Valencia</t>
  </si>
  <si>
    <t xml:space="preserve">Cundinamarca </t>
  </si>
  <si>
    <t xml:space="preserve"> Agua De Dios</t>
  </si>
  <si>
    <t xml:space="preserve"> Albán</t>
  </si>
  <si>
    <t xml:space="preserve"> Anapoima</t>
  </si>
  <si>
    <t xml:space="preserve"> Anolaima</t>
  </si>
  <si>
    <t xml:space="preserve"> Apulo</t>
  </si>
  <si>
    <t xml:space="preserve"> Arbeláez</t>
  </si>
  <si>
    <t xml:space="preserve"> Beltrán</t>
  </si>
  <si>
    <t xml:space="preserve"> Bituima</t>
  </si>
  <si>
    <t xml:space="preserve"> Bogotá, D.C.</t>
  </si>
  <si>
    <t xml:space="preserve"> Bojacá</t>
  </si>
  <si>
    <t xml:space="preserve"> Cabrera</t>
  </si>
  <si>
    <t xml:space="preserve"> Cachipay</t>
  </si>
  <si>
    <t xml:space="preserve"> Cajicá</t>
  </si>
  <si>
    <t xml:space="preserve"> Caparrapí</t>
  </si>
  <si>
    <t xml:space="preserve"> Cáqueza</t>
  </si>
  <si>
    <t xml:space="preserve"> Carmen De Carupa</t>
  </si>
  <si>
    <t xml:space="preserve"> Chaguaní</t>
  </si>
  <si>
    <t xml:space="preserve"> Chía</t>
  </si>
  <si>
    <t xml:space="preserve"> Chipaque</t>
  </si>
  <si>
    <t xml:space="preserve"> Choachí</t>
  </si>
  <si>
    <t xml:space="preserve"> Chocontá</t>
  </si>
  <si>
    <t xml:space="preserve"> Cogua</t>
  </si>
  <si>
    <t xml:space="preserve"> Cota</t>
  </si>
  <si>
    <t xml:space="preserve"> Cucunubá</t>
  </si>
  <si>
    <t xml:space="preserve"> El Colegio</t>
  </si>
  <si>
    <t xml:space="preserve"> El Rosal</t>
  </si>
  <si>
    <t xml:space="preserve"> Facatativá</t>
  </si>
  <si>
    <t xml:space="preserve"> Fómeque</t>
  </si>
  <si>
    <t xml:space="preserve"> Fosca</t>
  </si>
  <si>
    <t xml:space="preserve"> Funza</t>
  </si>
  <si>
    <t xml:space="preserve"> Fúquene</t>
  </si>
  <si>
    <t xml:space="preserve"> Fusagasugá</t>
  </si>
  <si>
    <t xml:space="preserve"> Gachalá</t>
  </si>
  <si>
    <t xml:space="preserve"> Gachancipá</t>
  </si>
  <si>
    <t xml:space="preserve"> Gachetá</t>
  </si>
  <si>
    <t xml:space="preserve"> Gama</t>
  </si>
  <si>
    <t xml:space="preserve"> Girardot</t>
  </si>
  <si>
    <t xml:space="preserve"> Guachetá</t>
  </si>
  <si>
    <t xml:space="preserve"> Guaduas</t>
  </si>
  <si>
    <t xml:space="preserve"> Guasca</t>
  </si>
  <si>
    <t xml:space="preserve"> Guataquí</t>
  </si>
  <si>
    <t xml:space="preserve"> Guatavita</t>
  </si>
  <si>
    <t xml:space="preserve"> Guayabal De Síquima</t>
  </si>
  <si>
    <t xml:space="preserve"> Guayabetal</t>
  </si>
  <si>
    <t xml:space="preserve"> Gutiérrez</t>
  </si>
  <si>
    <t xml:space="preserve"> Jerusalén</t>
  </si>
  <si>
    <t xml:space="preserve"> Junín</t>
  </si>
  <si>
    <t xml:space="preserve"> La Calera</t>
  </si>
  <si>
    <t xml:space="preserve"> La Mesa</t>
  </si>
  <si>
    <t xml:space="preserve"> La Palma</t>
  </si>
  <si>
    <t xml:space="preserve"> La Peña</t>
  </si>
  <si>
    <t xml:space="preserve"> Lenguazaque</t>
  </si>
  <si>
    <t xml:space="preserve"> Machetá</t>
  </si>
  <si>
    <t xml:space="preserve"> Madrid</t>
  </si>
  <si>
    <t xml:space="preserve"> Manta</t>
  </si>
  <si>
    <t xml:space="preserve"> Medina</t>
  </si>
  <si>
    <t xml:space="preserve"> Mosquera</t>
  </si>
  <si>
    <t xml:space="preserve"> Nemocón</t>
  </si>
  <si>
    <t xml:space="preserve"> Nilo</t>
  </si>
  <si>
    <t xml:space="preserve"> Nimaima</t>
  </si>
  <si>
    <t xml:space="preserve"> Nocaima</t>
  </si>
  <si>
    <t xml:space="preserve"> Pacho</t>
  </si>
  <si>
    <t xml:space="preserve"> Paime</t>
  </si>
  <si>
    <t xml:space="preserve"> Pandi</t>
  </si>
  <si>
    <t xml:space="preserve"> Paratebueno</t>
  </si>
  <si>
    <t xml:space="preserve"> Pasca</t>
  </si>
  <si>
    <t xml:space="preserve"> Puerto Salgar</t>
  </si>
  <si>
    <t xml:space="preserve"> Pulí</t>
  </si>
  <si>
    <t xml:space="preserve"> Quebradanegra</t>
  </si>
  <si>
    <t xml:space="preserve"> Quetame</t>
  </si>
  <si>
    <t xml:space="preserve"> Quipile</t>
  </si>
  <si>
    <t xml:space="preserve"> Ricaurte</t>
  </si>
  <si>
    <t xml:space="preserve"> San Antonio Del Tequendama</t>
  </si>
  <si>
    <t xml:space="preserve"> San Bernardo</t>
  </si>
  <si>
    <t xml:space="preserve"> San Cayetano</t>
  </si>
  <si>
    <t xml:space="preserve"> San Juan De Rioseco</t>
  </si>
  <si>
    <t xml:space="preserve"> Sasaima</t>
  </si>
  <si>
    <t xml:space="preserve"> Sesquilé</t>
  </si>
  <si>
    <t xml:space="preserve"> Sibaté</t>
  </si>
  <si>
    <t xml:space="preserve"> Silvania</t>
  </si>
  <si>
    <t xml:space="preserve"> Simijaca</t>
  </si>
  <si>
    <t xml:space="preserve"> Soacha</t>
  </si>
  <si>
    <t xml:space="preserve"> Sopó</t>
  </si>
  <si>
    <t xml:space="preserve"> Subachoque</t>
  </si>
  <si>
    <t xml:space="preserve"> Suesca</t>
  </si>
  <si>
    <t xml:space="preserve"> Supatá</t>
  </si>
  <si>
    <t xml:space="preserve"> Susa</t>
  </si>
  <si>
    <t xml:space="preserve"> Sutatausa</t>
  </si>
  <si>
    <t xml:space="preserve"> Tabio</t>
  </si>
  <si>
    <t xml:space="preserve"> Tausa</t>
  </si>
  <si>
    <t xml:space="preserve"> Tena</t>
  </si>
  <si>
    <t xml:space="preserve"> Tenjo</t>
  </si>
  <si>
    <t xml:space="preserve"> Tibacuy</t>
  </si>
  <si>
    <t xml:space="preserve"> Tibirita</t>
  </si>
  <si>
    <t xml:space="preserve"> Tocaima</t>
  </si>
  <si>
    <t xml:space="preserve"> Tocancipá</t>
  </si>
  <si>
    <t xml:space="preserve"> Topaipí</t>
  </si>
  <si>
    <t xml:space="preserve"> Ubalá</t>
  </si>
  <si>
    <t xml:space="preserve"> Ubaque</t>
  </si>
  <si>
    <t xml:space="preserve"> Une</t>
  </si>
  <si>
    <t xml:space="preserve"> Útica</t>
  </si>
  <si>
    <t xml:space="preserve"> Vergara</t>
  </si>
  <si>
    <t xml:space="preserve"> Vianí</t>
  </si>
  <si>
    <t xml:space="preserve"> Villa De San Diego De Ubaté</t>
  </si>
  <si>
    <t xml:space="preserve"> Villagómez</t>
  </si>
  <si>
    <t xml:space="preserve"> Villapinzón</t>
  </si>
  <si>
    <t xml:space="preserve"> Villeta</t>
  </si>
  <si>
    <t xml:space="preserve"> Viotá</t>
  </si>
  <si>
    <t xml:space="preserve"> Yacopí</t>
  </si>
  <si>
    <t xml:space="preserve"> Zipacón</t>
  </si>
  <si>
    <t xml:space="preserve"> Zipaquirá</t>
  </si>
  <si>
    <t xml:space="preserve">Guainía </t>
  </si>
  <si>
    <t xml:space="preserve"> Barranco Minas</t>
  </si>
  <si>
    <t xml:space="preserve"> Cacahual</t>
  </si>
  <si>
    <t xml:space="preserve"> Inírida</t>
  </si>
  <si>
    <t xml:space="preserve"> La Guadalupe</t>
  </si>
  <si>
    <t xml:space="preserve"> Mapiripana</t>
  </si>
  <si>
    <t xml:space="preserve"> Morichal</t>
  </si>
  <si>
    <t xml:space="preserve"> Pana Pana</t>
  </si>
  <si>
    <t xml:space="preserve"> San Felipe</t>
  </si>
  <si>
    <t xml:space="preserve">Guaviare </t>
  </si>
  <si>
    <t xml:space="preserve"> El Retorno</t>
  </si>
  <si>
    <t xml:space="preserve"> San José Del Guaviare</t>
  </si>
  <si>
    <t xml:space="preserve">Huila </t>
  </si>
  <si>
    <t xml:space="preserve"> Acevedo</t>
  </si>
  <si>
    <t xml:space="preserve"> Agrado</t>
  </si>
  <si>
    <t xml:space="preserve"> Aipe</t>
  </si>
  <si>
    <t xml:space="preserve"> Algeciras</t>
  </si>
  <si>
    <t xml:space="preserve"> Altamira</t>
  </si>
  <si>
    <t xml:space="preserve"> Baraya</t>
  </si>
  <si>
    <t xml:space="preserve"> Campoalegre</t>
  </si>
  <si>
    <t xml:space="preserve"> Colombia</t>
  </si>
  <si>
    <t xml:space="preserve"> Elías</t>
  </si>
  <si>
    <t xml:space="preserve"> Garzón</t>
  </si>
  <si>
    <t xml:space="preserve"> Gigante</t>
  </si>
  <si>
    <t xml:space="preserve"> Hobo</t>
  </si>
  <si>
    <t xml:space="preserve"> Íquira</t>
  </si>
  <si>
    <t xml:space="preserve"> Isnos</t>
  </si>
  <si>
    <t xml:space="preserve"> La Argentina</t>
  </si>
  <si>
    <t xml:space="preserve"> La Plata</t>
  </si>
  <si>
    <t xml:space="preserve"> Nátaga</t>
  </si>
  <si>
    <t xml:space="preserve"> Neiva</t>
  </si>
  <si>
    <t xml:space="preserve"> Oporapa</t>
  </si>
  <si>
    <t xml:space="preserve"> Paicol</t>
  </si>
  <si>
    <t xml:space="preserve"> Palermo</t>
  </si>
  <si>
    <t xml:space="preserve"> Pital</t>
  </si>
  <si>
    <t xml:space="preserve"> Pitalito</t>
  </si>
  <si>
    <t xml:space="preserve"> Rivera</t>
  </si>
  <si>
    <t xml:space="preserve"> Saladoblanco</t>
  </si>
  <si>
    <t xml:space="preserve"> San Agustín</t>
  </si>
  <si>
    <t xml:space="preserve"> Suaza</t>
  </si>
  <si>
    <t xml:space="preserve"> Tarqui</t>
  </si>
  <si>
    <t xml:space="preserve"> Tello</t>
  </si>
  <si>
    <t xml:space="preserve"> Teruel</t>
  </si>
  <si>
    <t xml:space="preserve"> Tesalia</t>
  </si>
  <si>
    <t xml:space="preserve"> Timaná</t>
  </si>
  <si>
    <t xml:space="preserve"> Villavieja</t>
  </si>
  <si>
    <t xml:space="preserve"> Yaguará</t>
  </si>
  <si>
    <t xml:space="preserve">La Guajira </t>
  </si>
  <si>
    <t xml:space="preserve"> Barrancas</t>
  </si>
  <si>
    <t xml:space="preserve"> Dibulla</t>
  </si>
  <si>
    <t xml:space="preserve"> Distracción</t>
  </si>
  <si>
    <t xml:space="preserve"> El Molino</t>
  </si>
  <si>
    <t xml:space="preserve"> Fonseca</t>
  </si>
  <si>
    <t xml:space="preserve"> Hatonuevo</t>
  </si>
  <si>
    <t xml:space="preserve"> La Jagua Del Pilar</t>
  </si>
  <si>
    <t xml:space="preserve"> Maicao</t>
  </si>
  <si>
    <t xml:space="preserve"> Manaure</t>
  </si>
  <si>
    <t xml:space="preserve"> Riohacha</t>
  </si>
  <si>
    <t xml:space="preserve"> San Juan Del Cesar</t>
  </si>
  <si>
    <t xml:space="preserve"> Uribia</t>
  </si>
  <si>
    <t xml:space="preserve"> Urumita</t>
  </si>
  <si>
    <t xml:space="preserve">Magdalena </t>
  </si>
  <si>
    <t xml:space="preserve"> Algarrobo</t>
  </si>
  <si>
    <t xml:space="preserve"> Aracataca</t>
  </si>
  <si>
    <t xml:space="preserve"> Ariguaní</t>
  </si>
  <si>
    <t xml:space="preserve"> Cerro De San Antonio</t>
  </si>
  <si>
    <t xml:space="preserve"> Chivolo</t>
  </si>
  <si>
    <t xml:space="preserve"> Ciénaga</t>
  </si>
  <si>
    <t xml:space="preserve"> El Banco</t>
  </si>
  <si>
    <t xml:space="preserve"> El Piñón</t>
  </si>
  <si>
    <t xml:space="preserve"> El Retén</t>
  </si>
  <si>
    <t xml:space="preserve"> Fundación</t>
  </si>
  <si>
    <t xml:space="preserve"> Guamal</t>
  </si>
  <si>
    <t xml:space="preserve"> Nueva Granada</t>
  </si>
  <si>
    <t xml:space="preserve"> Pedraza</t>
  </si>
  <si>
    <t xml:space="preserve"> Pijiño Del Carmen</t>
  </si>
  <si>
    <t xml:space="preserve"> Pivijay</t>
  </si>
  <si>
    <t xml:space="preserve"> Plato</t>
  </si>
  <si>
    <t xml:space="preserve"> Puebloviejo</t>
  </si>
  <si>
    <t xml:space="preserve"> Remolino</t>
  </si>
  <si>
    <t xml:space="preserve"> Sabanas De San Ángel</t>
  </si>
  <si>
    <t xml:space="preserve"> San Sebastián De Buenavista</t>
  </si>
  <si>
    <t xml:space="preserve"> San Zenón</t>
  </si>
  <si>
    <t xml:space="preserve"> Santa Ana</t>
  </si>
  <si>
    <t xml:space="preserve"> Santa Bárbara De Pinto</t>
  </si>
  <si>
    <t xml:space="preserve"> Santa Marta</t>
  </si>
  <si>
    <t xml:space="preserve"> Sitionuevo</t>
  </si>
  <si>
    <t xml:space="preserve"> Tenerife</t>
  </si>
  <si>
    <t xml:space="preserve"> Zapayán</t>
  </si>
  <si>
    <t xml:space="preserve"> Zona Bananera</t>
  </si>
  <si>
    <t xml:space="preserve">Meta </t>
  </si>
  <si>
    <t xml:space="preserve"> Acacías</t>
  </si>
  <si>
    <t xml:space="preserve"> Barranca De Upía</t>
  </si>
  <si>
    <t xml:space="preserve"> Cabuyaro</t>
  </si>
  <si>
    <t xml:space="preserve"> Castilla La Nueva</t>
  </si>
  <si>
    <t xml:space="preserve"> Cumaral</t>
  </si>
  <si>
    <t xml:space="preserve"> El Calvario</t>
  </si>
  <si>
    <t xml:space="preserve"> El Castillo</t>
  </si>
  <si>
    <t xml:space="preserve"> El Dorado</t>
  </si>
  <si>
    <t xml:space="preserve"> Fuente De Oro</t>
  </si>
  <si>
    <t xml:space="preserve"> La Macarena</t>
  </si>
  <si>
    <t xml:space="preserve"> Lejanías</t>
  </si>
  <si>
    <t xml:space="preserve"> Mapiripán</t>
  </si>
  <si>
    <t xml:space="preserve"> Mesetas</t>
  </si>
  <si>
    <t xml:space="preserve"> Puerto Concordia</t>
  </si>
  <si>
    <t xml:space="preserve"> Puerto Gaitán</t>
  </si>
  <si>
    <t xml:space="preserve"> Puerto Lleras</t>
  </si>
  <si>
    <t xml:space="preserve"> Puerto López</t>
  </si>
  <si>
    <t xml:space="preserve"> Restrepo</t>
  </si>
  <si>
    <t xml:space="preserve"> San Carlos De Guaroa</t>
  </si>
  <si>
    <t xml:space="preserve"> San Juan De Arama</t>
  </si>
  <si>
    <t xml:space="preserve"> San Juanito</t>
  </si>
  <si>
    <t xml:space="preserve"> San Luis De Cubarral</t>
  </si>
  <si>
    <t xml:space="preserve"> Uribe</t>
  </si>
  <si>
    <t xml:space="preserve"> Villavicencio</t>
  </si>
  <si>
    <t xml:space="preserve"> Vistahermosa</t>
  </si>
  <si>
    <t xml:space="preserve">Nariño </t>
  </si>
  <si>
    <t xml:space="preserve"> Aldana</t>
  </si>
  <si>
    <t xml:space="preserve"> Ancuyá</t>
  </si>
  <si>
    <t xml:space="preserve"> Arboleda</t>
  </si>
  <si>
    <t xml:space="preserve"> Barbacoas</t>
  </si>
  <si>
    <t xml:space="preserve"> Buesaco</t>
  </si>
  <si>
    <t xml:space="preserve"> Chachagüí</t>
  </si>
  <si>
    <t xml:space="preserve"> Colón</t>
  </si>
  <si>
    <t xml:space="preserve"> Consacá</t>
  </si>
  <si>
    <t xml:space="preserve"> Contadero</t>
  </si>
  <si>
    <t xml:space="preserve"> Cuaspúd</t>
  </si>
  <si>
    <t xml:space="preserve"> Cumbal</t>
  </si>
  <si>
    <t xml:space="preserve"> Cumbitara</t>
  </si>
  <si>
    <t xml:space="preserve"> El Charco</t>
  </si>
  <si>
    <t xml:space="preserve"> El Peñol</t>
  </si>
  <si>
    <t xml:space="preserve"> El Rosario</t>
  </si>
  <si>
    <t xml:space="preserve"> El Tablón De Gómez</t>
  </si>
  <si>
    <t xml:space="preserve"> Francisco Pizarro</t>
  </si>
  <si>
    <t xml:space="preserve"> Funes</t>
  </si>
  <si>
    <t xml:space="preserve"> Guachucal</t>
  </si>
  <si>
    <t xml:space="preserve"> Guaitarilla</t>
  </si>
  <si>
    <t xml:space="preserve"> Gualmatán</t>
  </si>
  <si>
    <t xml:space="preserve"> Iles</t>
  </si>
  <si>
    <t xml:space="preserve"> Imués</t>
  </si>
  <si>
    <t xml:space="preserve"> Ipiales</t>
  </si>
  <si>
    <t xml:space="preserve"> La Cruz</t>
  </si>
  <si>
    <t xml:space="preserve"> La Florida</t>
  </si>
  <si>
    <t xml:space="preserve"> La Llanada</t>
  </si>
  <si>
    <t xml:space="preserve"> La Tola</t>
  </si>
  <si>
    <t xml:space="preserve"> Leiva</t>
  </si>
  <si>
    <t xml:space="preserve"> Linares</t>
  </si>
  <si>
    <t xml:space="preserve"> Los Andes</t>
  </si>
  <si>
    <t xml:space="preserve"> Magüí</t>
  </si>
  <si>
    <t xml:space="preserve"> Mallama</t>
  </si>
  <si>
    <t xml:space="preserve"> Olaya Herrera</t>
  </si>
  <si>
    <t xml:space="preserve"> Ospina</t>
  </si>
  <si>
    <t xml:space="preserve"> Pasto</t>
  </si>
  <si>
    <t xml:space="preserve"> Policarpa</t>
  </si>
  <si>
    <t xml:space="preserve"> Potosí</t>
  </si>
  <si>
    <t xml:space="preserve"> Puerres</t>
  </si>
  <si>
    <t xml:space="preserve"> Pupiales</t>
  </si>
  <si>
    <t xml:space="preserve"> Roberto Payán</t>
  </si>
  <si>
    <t xml:space="preserve"> Samaniego</t>
  </si>
  <si>
    <t xml:space="preserve"> San Andrés De Tumaco</t>
  </si>
  <si>
    <t xml:space="preserve"> San Lorenzo</t>
  </si>
  <si>
    <t xml:space="preserve"> San Pedro De Cartago</t>
  </si>
  <si>
    <t xml:space="preserve"> Sandoná</t>
  </si>
  <si>
    <t xml:space="preserve"> Santacruz</t>
  </si>
  <si>
    <t xml:space="preserve"> Sapuyes</t>
  </si>
  <si>
    <t xml:space="preserve"> Taminango</t>
  </si>
  <si>
    <t xml:space="preserve"> Tangua</t>
  </si>
  <si>
    <t xml:space="preserve"> Túquerres</t>
  </si>
  <si>
    <t xml:space="preserve"> Yacuanquer</t>
  </si>
  <si>
    <t xml:space="preserve">Norte De Santander </t>
  </si>
  <si>
    <t xml:space="preserve"> Ábrego</t>
  </si>
  <si>
    <t xml:space="preserve"> Arboledas</t>
  </si>
  <si>
    <t xml:space="preserve"> Bochalema</t>
  </si>
  <si>
    <t xml:space="preserve"> Bucarasica</t>
  </si>
  <si>
    <t xml:space="preserve"> Cáchira</t>
  </si>
  <si>
    <t xml:space="preserve"> Cácota</t>
  </si>
  <si>
    <t xml:space="preserve"> Chinácota</t>
  </si>
  <si>
    <t xml:space="preserve"> Chitagá</t>
  </si>
  <si>
    <t xml:space="preserve"> Convención</t>
  </si>
  <si>
    <t xml:space="preserve"> Cúcuta</t>
  </si>
  <si>
    <t xml:space="preserve"> Cucutilla</t>
  </si>
  <si>
    <t xml:space="preserve"> Durania</t>
  </si>
  <si>
    <t xml:space="preserve"> El Carmen</t>
  </si>
  <si>
    <t xml:space="preserve"> El Tarra</t>
  </si>
  <si>
    <t xml:space="preserve"> El Zulia</t>
  </si>
  <si>
    <t xml:space="preserve"> Gramalote</t>
  </si>
  <si>
    <t xml:space="preserve"> Hacarí</t>
  </si>
  <si>
    <t xml:space="preserve"> Herrán</t>
  </si>
  <si>
    <t xml:space="preserve"> La Esperanza</t>
  </si>
  <si>
    <t xml:space="preserve"> La Playa</t>
  </si>
  <si>
    <t xml:space="preserve"> Labateca</t>
  </si>
  <si>
    <t xml:space="preserve"> Los Patios</t>
  </si>
  <si>
    <t xml:space="preserve"> Lourdes</t>
  </si>
  <si>
    <t xml:space="preserve"> Mutiscua</t>
  </si>
  <si>
    <t xml:space="preserve"> Ocaña</t>
  </si>
  <si>
    <t xml:space="preserve"> Pamplona</t>
  </si>
  <si>
    <t xml:space="preserve"> Pamplonita</t>
  </si>
  <si>
    <t xml:space="preserve"> Ragonvalia</t>
  </si>
  <si>
    <t xml:space="preserve"> Salazar</t>
  </si>
  <si>
    <t xml:space="preserve"> San Calixto</t>
  </si>
  <si>
    <t xml:space="preserve"> Santiago</t>
  </si>
  <si>
    <t xml:space="preserve"> Sardinata</t>
  </si>
  <si>
    <t xml:space="preserve"> Silos</t>
  </si>
  <si>
    <t xml:space="preserve"> Teorama</t>
  </si>
  <si>
    <t xml:space="preserve"> Tibú</t>
  </si>
  <si>
    <t xml:space="preserve"> Villa Caro</t>
  </si>
  <si>
    <t xml:space="preserve"> Villa Del Rosario</t>
  </si>
  <si>
    <t xml:space="preserve">Putumayo </t>
  </si>
  <si>
    <t xml:space="preserve"> Mocoa</t>
  </si>
  <si>
    <t xml:space="preserve"> Orito</t>
  </si>
  <si>
    <t xml:space="preserve"> Puerto Asís</t>
  </si>
  <si>
    <t xml:space="preserve"> Puerto Caicedo</t>
  </si>
  <si>
    <t xml:space="preserve"> Puerto Guzmán</t>
  </si>
  <si>
    <t xml:space="preserve"> Puerto Leguízamo</t>
  </si>
  <si>
    <t xml:space="preserve"> San Miguel</t>
  </si>
  <si>
    <t xml:space="preserve"> Sibundoy</t>
  </si>
  <si>
    <t xml:space="preserve"> Valle Del Guamuez</t>
  </si>
  <si>
    <t xml:space="preserve"> Villagarzón</t>
  </si>
  <si>
    <t xml:space="preserve">Quindio </t>
  </si>
  <si>
    <t xml:space="preserve"> Calarcá</t>
  </si>
  <si>
    <t xml:space="preserve"> Circasia</t>
  </si>
  <si>
    <t xml:space="preserve"> Filandia</t>
  </si>
  <si>
    <t xml:space="preserve"> Génova</t>
  </si>
  <si>
    <t xml:space="preserve"> La Tebaida</t>
  </si>
  <si>
    <t xml:space="preserve"> Montenegro</t>
  </si>
  <si>
    <t xml:space="preserve"> Pijao</t>
  </si>
  <si>
    <t xml:space="preserve"> Quimbaya</t>
  </si>
  <si>
    <t xml:space="preserve"> Salento</t>
  </si>
  <si>
    <t xml:space="preserve">Risaralda </t>
  </si>
  <si>
    <t xml:space="preserve"> Apía</t>
  </si>
  <si>
    <t xml:space="preserve"> Belén De Umbría</t>
  </si>
  <si>
    <t xml:space="preserve"> Dosquebradas</t>
  </si>
  <si>
    <t xml:space="preserve"> Guática</t>
  </si>
  <si>
    <t xml:space="preserve"> La Celia</t>
  </si>
  <si>
    <t xml:space="preserve"> La Virginia</t>
  </si>
  <si>
    <t xml:space="preserve"> Marsella</t>
  </si>
  <si>
    <t xml:space="preserve"> Mistrató</t>
  </si>
  <si>
    <t xml:space="preserve"> Pereira</t>
  </si>
  <si>
    <t xml:space="preserve"> Pueblo Rico</t>
  </si>
  <si>
    <t xml:space="preserve"> Quinchía</t>
  </si>
  <si>
    <t xml:space="preserve"> Santa Rosa De Cabal</t>
  </si>
  <si>
    <t xml:space="preserve"> Santuario</t>
  </si>
  <si>
    <t xml:space="preserve">Santander </t>
  </si>
  <si>
    <t xml:space="preserve"> Aguada</t>
  </si>
  <si>
    <t xml:space="preserve"> Aratoca</t>
  </si>
  <si>
    <t xml:space="preserve"> Barichara</t>
  </si>
  <si>
    <t xml:space="preserve"> Barrancabermeja</t>
  </si>
  <si>
    <t xml:space="preserve"> Bucaramanga</t>
  </si>
  <si>
    <t xml:space="preserve"> California</t>
  </si>
  <si>
    <t xml:space="preserve"> Capitanejo</t>
  </si>
  <si>
    <t xml:space="preserve"> Carcasí</t>
  </si>
  <si>
    <t xml:space="preserve"> Cepitá</t>
  </si>
  <si>
    <t xml:space="preserve"> Cerrito</t>
  </si>
  <si>
    <t xml:space="preserve"> Charalá</t>
  </si>
  <si>
    <t xml:space="preserve"> Charta</t>
  </si>
  <si>
    <t xml:space="preserve"> Chima</t>
  </si>
  <si>
    <t xml:space="preserve"> Chipatá</t>
  </si>
  <si>
    <t xml:space="preserve"> Cimitarra</t>
  </si>
  <si>
    <t xml:space="preserve"> Confines</t>
  </si>
  <si>
    <t xml:space="preserve"> Contratación</t>
  </si>
  <si>
    <t xml:space="preserve"> Coromoro</t>
  </si>
  <si>
    <t xml:space="preserve"> Curití</t>
  </si>
  <si>
    <t xml:space="preserve"> El Carmen De Chucurí</t>
  </si>
  <si>
    <t xml:space="preserve"> El Guacamayo</t>
  </si>
  <si>
    <t xml:space="preserve"> El Playón</t>
  </si>
  <si>
    <t xml:space="preserve"> Encino</t>
  </si>
  <si>
    <t xml:space="preserve"> Enciso</t>
  </si>
  <si>
    <t xml:space="preserve"> Florián</t>
  </si>
  <si>
    <t xml:space="preserve"> Floridablanca</t>
  </si>
  <si>
    <t xml:space="preserve"> Galán</t>
  </si>
  <si>
    <t xml:space="preserve"> Gámbita</t>
  </si>
  <si>
    <t xml:space="preserve"> Girón</t>
  </si>
  <si>
    <t xml:space="preserve"> Guaca</t>
  </si>
  <si>
    <t xml:space="preserve"> Guapotá</t>
  </si>
  <si>
    <t xml:space="preserve"> Guavatá</t>
  </si>
  <si>
    <t xml:space="preserve"> Güepsa</t>
  </si>
  <si>
    <t xml:space="preserve"> Hato</t>
  </si>
  <si>
    <t xml:space="preserve"> Jesús María</t>
  </si>
  <si>
    <t xml:space="preserve"> Jordán</t>
  </si>
  <si>
    <t xml:space="preserve"> La Belleza</t>
  </si>
  <si>
    <t xml:space="preserve"> Landázuri</t>
  </si>
  <si>
    <t xml:space="preserve"> Lebrija</t>
  </si>
  <si>
    <t xml:space="preserve"> Los Santos</t>
  </si>
  <si>
    <t xml:space="preserve"> Macaravita</t>
  </si>
  <si>
    <t xml:space="preserve"> Málaga</t>
  </si>
  <si>
    <t xml:space="preserve"> Matanza</t>
  </si>
  <si>
    <t xml:space="preserve"> Mogotes</t>
  </si>
  <si>
    <t xml:space="preserve"> Molagavita</t>
  </si>
  <si>
    <t xml:space="preserve"> Ocamonte</t>
  </si>
  <si>
    <t xml:space="preserve"> Oiba</t>
  </si>
  <si>
    <t xml:space="preserve"> Onzaga</t>
  </si>
  <si>
    <t xml:space="preserve"> Palmar</t>
  </si>
  <si>
    <t xml:space="preserve"> Palmas Del Socorro</t>
  </si>
  <si>
    <t xml:space="preserve"> Páramo</t>
  </si>
  <si>
    <t xml:space="preserve"> Piedecuesta</t>
  </si>
  <si>
    <t xml:space="preserve"> Pinchote</t>
  </si>
  <si>
    <t xml:space="preserve"> Puente Nacional</t>
  </si>
  <si>
    <t xml:space="preserve"> Puerto Parra</t>
  </si>
  <si>
    <t xml:space="preserve"> Puerto Wilches</t>
  </si>
  <si>
    <t xml:space="preserve"> Sabana De Torres</t>
  </si>
  <si>
    <t xml:space="preserve"> San Benito</t>
  </si>
  <si>
    <t xml:space="preserve"> San Gil</t>
  </si>
  <si>
    <t xml:space="preserve"> San Joaquín</t>
  </si>
  <si>
    <t xml:space="preserve"> San José De Miranda</t>
  </si>
  <si>
    <t xml:space="preserve"> San Vicente De Chucurí</t>
  </si>
  <si>
    <t xml:space="preserve"> Santa Helena Del Opón</t>
  </si>
  <si>
    <t xml:space="preserve"> Simacota</t>
  </si>
  <si>
    <t xml:space="preserve"> Socorro</t>
  </si>
  <si>
    <t xml:space="preserve"> Suaita</t>
  </si>
  <si>
    <t xml:space="preserve"> Suratá</t>
  </si>
  <si>
    <t xml:space="preserve"> Tona</t>
  </si>
  <si>
    <t xml:space="preserve"> Valle De San José</t>
  </si>
  <si>
    <t xml:space="preserve"> Vélez</t>
  </si>
  <si>
    <t xml:space="preserve"> Vetas</t>
  </si>
  <si>
    <t xml:space="preserve"> Zapatoca</t>
  </si>
  <si>
    <t xml:space="preserve">Sucre </t>
  </si>
  <si>
    <t xml:space="preserve"> Caimito</t>
  </si>
  <si>
    <t xml:space="preserve"> Chalán</t>
  </si>
  <si>
    <t xml:space="preserve"> Coloso</t>
  </si>
  <si>
    <t xml:space="preserve"> Corozal</t>
  </si>
  <si>
    <t xml:space="preserve"> Coveñas</t>
  </si>
  <si>
    <t xml:space="preserve"> El Roble</t>
  </si>
  <si>
    <t xml:space="preserve"> Galeras</t>
  </si>
  <si>
    <t xml:space="preserve"> Guaranda</t>
  </si>
  <si>
    <t xml:space="preserve"> Los Palmitos</t>
  </si>
  <si>
    <t xml:space="preserve"> Majagual</t>
  </si>
  <si>
    <t xml:space="preserve"> Morroa</t>
  </si>
  <si>
    <t xml:space="preserve"> Ovejas</t>
  </si>
  <si>
    <t xml:space="preserve"> Palmito</t>
  </si>
  <si>
    <t xml:space="preserve"> Sampués</t>
  </si>
  <si>
    <t xml:space="preserve"> San Benito Abad</t>
  </si>
  <si>
    <t xml:space="preserve"> San Juan De Betulia</t>
  </si>
  <si>
    <t xml:space="preserve"> San Luis De Sincé</t>
  </si>
  <si>
    <t xml:space="preserve"> San Marcos</t>
  </si>
  <si>
    <t xml:space="preserve"> San Onofre</t>
  </si>
  <si>
    <t xml:space="preserve"> San Pedro</t>
  </si>
  <si>
    <t xml:space="preserve"> Santiago De Tolú</t>
  </si>
  <si>
    <t xml:space="preserve"> Sincelejo</t>
  </si>
  <si>
    <t xml:space="preserve"> Tolú Viejo</t>
  </si>
  <si>
    <t xml:space="preserve">Tolima </t>
  </si>
  <si>
    <t xml:space="preserve"> Alpujarra</t>
  </si>
  <si>
    <t xml:space="preserve"> Alvarado</t>
  </si>
  <si>
    <t xml:space="preserve"> Ambalema</t>
  </si>
  <si>
    <t xml:space="preserve"> Anzoátegui</t>
  </si>
  <si>
    <t xml:space="preserve"> Armero Guayabal</t>
  </si>
  <si>
    <t xml:space="preserve"> Ataco</t>
  </si>
  <si>
    <t xml:space="preserve"> Cajamarca</t>
  </si>
  <si>
    <t xml:space="preserve"> Carmen De Apicalá</t>
  </si>
  <si>
    <t xml:space="preserve"> Casabianca</t>
  </si>
  <si>
    <t xml:space="preserve"> Chaparral</t>
  </si>
  <si>
    <t xml:space="preserve"> Coello</t>
  </si>
  <si>
    <t xml:space="preserve"> Coyaima</t>
  </si>
  <si>
    <t xml:space="preserve"> Cunday</t>
  </si>
  <si>
    <t xml:space="preserve"> Dolores</t>
  </si>
  <si>
    <t xml:space="preserve"> Espinal</t>
  </si>
  <si>
    <t xml:space="preserve"> Falan</t>
  </si>
  <si>
    <t xml:space="preserve"> Flandes</t>
  </si>
  <si>
    <t xml:space="preserve"> Fresno</t>
  </si>
  <si>
    <t xml:space="preserve"> Guamo</t>
  </si>
  <si>
    <t xml:space="preserve"> Herveo</t>
  </si>
  <si>
    <t xml:space="preserve"> Honda</t>
  </si>
  <si>
    <t xml:space="preserve"> Ibagué</t>
  </si>
  <si>
    <t xml:space="preserve"> Icononzo</t>
  </si>
  <si>
    <t xml:space="preserve"> Lérida</t>
  </si>
  <si>
    <t xml:space="preserve"> Líbano</t>
  </si>
  <si>
    <t xml:space="preserve"> Melgar</t>
  </si>
  <si>
    <t xml:space="preserve"> Murillo</t>
  </si>
  <si>
    <t xml:space="preserve"> Natagaima</t>
  </si>
  <si>
    <t xml:space="preserve"> Ortega</t>
  </si>
  <si>
    <t xml:space="preserve"> Palocabildo</t>
  </si>
  <si>
    <t xml:space="preserve"> Piedras</t>
  </si>
  <si>
    <t xml:space="preserve"> Planadas</t>
  </si>
  <si>
    <t xml:space="preserve"> Prado</t>
  </si>
  <si>
    <t xml:space="preserve"> Purificación</t>
  </si>
  <si>
    <t xml:space="preserve"> Rioblanco</t>
  </si>
  <si>
    <t xml:space="preserve"> Roncesvalles</t>
  </si>
  <si>
    <t xml:space="preserve"> Rovira</t>
  </si>
  <si>
    <t xml:space="preserve"> Saldaña</t>
  </si>
  <si>
    <t xml:space="preserve"> San Antonio</t>
  </si>
  <si>
    <t xml:space="preserve"> San Sebastián De Mariquita</t>
  </si>
  <si>
    <t xml:space="preserve"> Santa Isabel</t>
  </si>
  <si>
    <t xml:space="preserve"> Valle De San Juan</t>
  </si>
  <si>
    <t xml:space="preserve"> Venadillo</t>
  </si>
  <si>
    <t xml:space="preserve"> Villahermosa</t>
  </si>
  <si>
    <t xml:space="preserve"> Villarrica</t>
  </si>
  <si>
    <t xml:space="preserve">Valle Del Cauca </t>
  </si>
  <si>
    <t xml:space="preserve"> Alcalá</t>
  </si>
  <si>
    <t xml:space="preserve"> Andalucía</t>
  </si>
  <si>
    <t xml:space="preserve"> Ansermanuevo</t>
  </si>
  <si>
    <t xml:space="preserve"> Buenaventura</t>
  </si>
  <si>
    <t xml:space="preserve"> Bugalagrande</t>
  </si>
  <si>
    <t xml:space="preserve"> Caicedonia</t>
  </si>
  <si>
    <t xml:space="preserve"> Cali</t>
  </si>
  <si>
    <t xml:space="preserve"> Calima</t>
  </si>
  <si>
    <t xml:space="preserve"> Cartago</t>
  </si>
  <si>
    <t xml:space="preserve"> Dagua</t>
  </si>
  <si>
    <t xml:space="preserve"> El Águila</t>
  </si>
  <si>
    <t xml:space="preserve"> El Cairo</t>
  </si>
  <si>
    <t xml:space="preserve"> El Cerrito</t>
  </si>
  <si>
    <t xml:space="preserve"> El Dovio</t>
  </si>
  <si>
    <t xml:space="preserve"> Florida</t>
  </si>
  <si>
    <t xml:space="preserve"> Ginebra</t>
  </si>
  <si>
    <t xml:space="preserve"> Guacarí</t>
  </si>
  <si>
    <t xml:space="preserve"> Guadalajara De Buga</t>
  </si>
  <si>
    <t xml:space="preserve"> Jamundí</t>
  </si>
  <si>
    <t xml:space="preserve"> La Cumbre</t>
  </si>
  <si>
    <t xml:space="preserve"> Obando</t>
  </si>
  <si>
    <t xml:space="preserve"> Palmira</t>
  </si>
  <si>
    <t xml:space="preserve"> Pradera</t>
  </si>
  <si>
    <t xml:space="preserve"> Riofrío</t>
  </si>
  <si>
    <t xml:space="preserve"> Roldanillo</t>
  </si>
  <si>
    <t xml:space="preserve"> Sevilla</t>
  </si>
  <si>
    <t xml:space="preserve"> Toro</t>
  </si>
  <si>
    <t xml:space="preserve"> Trujillo</t>
  </si>
  <si>
    <t xml:space="preserve"> Tuluá</t>
  </si>
  <si>
    <t xml:space="preserve"> Ulloa</t>
  </si>
  <si>
    <t xml:space="preserve"> Versalles</t>
  </si>
  <si>
    <t xml:space="preserve"> Vijes</t>
  </si>
  <si>
    <t xml:space="preserve"> Yotoco</t>
  </si>
  <si>
    <t xml:space="preserve"> Yumbo</t>
  </si>
  <si>
    <t xml:space="preserve"> Zarzal</t>
  </si>
  <si>
    <t xml:space="preserve">Vaupés </t>
  </si>
  <si>
    <t xml:space="preserve"> Carurú</t>
  </si>
  <si>
    <t xml:space="preserve"> Mitú</t>
  </si>
  <si>
    <t xml:space="preserve"> Pacoa</t>
  </si>
  <si>
    <t xml:space="preserve"> Papunaua</t>
  </si>
  <si>
    <t xml:space="preserve"> Taraira</t>
  </si>
  <si>
    <t xml:space="preserve"> Yavaraté</t>
  </si>
  <si>
    <t xml:space="preserve">Vichada </t>
  </si>
  <si>
    <t xml:space="preserve"> Cumaribo</t>
  </si>
  <si>
    <t xml:space="preserve"> La Primavera</t>
  </si>
  <si>
    <t xml:space="preserve"> Puerto Carreño</t>
  </si>
  <si>
    <t xml:space="preserve"> Santa Rosalía</t>
  </si>
  <si>
    <t>Datos Cámara de Comercio</t>
  </si>
  <si>
    <t>Cédula De Ciudadanía</t>
  </si>
  <si>
    <t>Cédula De Extranjería</t>
  </si>
  <si>
    <t>Documento De Identificación Extranjero</t>
  </si>
  <si>
    <t>Nit</t>
  </si>
  <si>
    <t>Otro</t>
  </si>
  <si>
    <t>TIPO DE IDENTIFICACIÓN</t>
  </si>
  <si>
    <t>DIRECCIÓN PRINCIPAL</t>
  </si>
  <si>
    <t>EMAIL PRINCIPAL</t>
  </si>
  <si>
    <t>FECHA DE CONSTITUCIÓN</t>
  </si>
  <si>
    <t>II. INFORMACIÓN DE CONTACTO</t>
  </si>
  <si>
    <t>COMPRAS</t>
  </si>
  <si>
    <t>CONTABILIDAD Y/O IMPUESTOS</t>
  </si>
  <si>
    <t>TESORERÍA Y/O PAGOS</t>
  </si>
  <si>
    <t>NOMBRE</t>
  </si>
  <si>
    <t>CARGO</t>
  </si>
  <si>
    <t>TELEFONO</t>
  </si>
  <si>
    <t>CELULAR</t>
  </si>
  <si>
    <t>CORREO</t>
  </si>
  <si>
    <t>DEPENDENCIA</t>
  </si>
  <si>
    <t>DIA(S)</t>
  </si>
  <si>
    <t xml:space="preserve"> HORARIO </t>
  </si>
  <si>
    <t>EMAIL PARA SOLICITUD DE SOPORTES DE PAGO</t>
  </si>
  <si>
    <t>SI SU EMPRESA REALIZA NOTIFICACIÓN DE PAGOS A TRAVÉS DE PORTAL FAVOR NOTIFICARNOS PÁGINA WEB Y PROCEDIMIENTO PARA CREACIÓN DE USUARIO Y CONTRASEÑA</t>
  </si>
  <si>
    <t>CONFIRMADO CON:</t>
  </si>
  <si>
    <t>IIi. INFORMACIÓN COMERCIAL</t>
  </si>
  <si>
    <t>PLAZO SUGERIDO</t>
  </si>
  <si>
    <t>PLAZO APROBADO</t>
  </si>
  <si>
    <t>APROBADO POR</t>
  </si>
  <si>
    <t>FECHA APROBACIÓN</t>
  </si>
  <si>
    <t>Diana Menjura</t>
  </si>
  <si>
    <t>Marcela Hernández</t>
  </si>
  <si>
    <t>NOMBRE REPRESENTANTE LEGAL (PRINCIPAL O SUPLENTE)</t>
  </si>
  <si>
    <t>DOCUMENTO DE IDENTIDAD</t>
  </si>
  <si>
    <t>V. REQUISITOS ADICIONALES Y DOCUMENTOS A ANEXAR (Lista de chequeo)</t>
  </si>
  <si>
    <t>RUT ACTUALIZADO (Fecha de expedición inferior a 3 meses)</t>
  </si>
  <si>
    <t>ESTADOS FINANCIEROS FIRMADOS A 31 DE DICIEMBRE DE LOS DOS ÚLTIMOS AÑOS CONTABLES CON SUS RESPECTIVAS NOTAS (En caso de solicitudes realizadas en los meses de enero y/o febrero remitir estados financieros a octubre o noviembre del año contable inmediatamente anterior)</t>
  </si>
  <si>
    <t>DOS REFERENCIAS COMERCIALES (NO BANCARIAS) DONDE FIGURE CUPO DE CRÉDITO Y PLAZO CONCEDIDO</t>
  </si>
  <si>
    <t>Autorizo a Colsein SAS y/o Saytec de Colombia SAS., para el tratamiento y manejo de mis datos personales, el cual consiste en recolectar, almacenar, depurar, usar, analizar, circular, actualizar y cruzar información propia, con el fin de facilitar la venta de bienes y prestación de servicios, así como ejercer la gestiones de cobro. Los datos personales que se someten a tratamiento son los relacionados en los numerales I y II</t>
  </si>
  <si>
    <t xml:space="preserve">V. AUTORIZACIÓN PARA EL TRATAMIENTO DE INFORMACIÓN PERSONAL </t>
  </si>
  <si>
    <t>VI. AUTORIZACIÓN REGISTRO Y CONSULTA CENTRALES DE RIESGO</t>
  </si>
  <si>
    <t xml:space="preserve">Por medio de la presente autorización doy(damos) mi (nuestro) consentimiento expreso e irrevocable a COLSEIN SAS o a quien sea en el futuro el acreedor del crédito solicitado, para:  </t>
  </si>
  <si>
    <t>Validado por</t>
  </si>
  <si>
    <t>BALANCE EN COP</t>
  </si>
  <si>
    <t>BALANCE PARA OTRAS MONEDAS</t>
  </si>
  <si>
    <t>TRM EN COP</t>
  </si>
  <si>
    <t>0. DATOS DE SOLICITUD</t>
  </si>
  <si>
    <t>EMPRESA A LA CUAL DIRIGE SU SOLICITUD</t>
  </si>
  <si>
    <t xml:space="preserve">                                 NÚMERO</t>
  </si>
  <si>
    <t>MONEDA</t>
  </si>
  <si>
    <t>Ingresos Operacionales</t>
  </si>
  <si>
    <t>SECTOR (FINANCIERA)</t>
  </si>
  <si>
    <t>TIPOS DOCUMENTO</t>
  </si>
  <si>
    <t>TIPO SOLICITUD</t>
  </si>
  <si>
    <t>PLAZOS</t>
  </si>
  <si>
    <t>TIPO SOCIEDAD</t>
  </si>
  <si>
    <t>TIPO PERSONA</t>
  </si>
  <si>
    <t>Afganistán</t>
  </si>
  <si>
    <t>Albania</t>
  </si>
  <si>
    <t>Alemania</t>
  </si>
  <si>
    <t>Andorra</t>
  </si>
  <si>
    <t>Angola</t>
  </si>
  <si>
    <t>Anguila</t>
  </si>
  <si>
    <t>Antártida</t>
  </si>
  <si>
    <t>Antigua Y Barbuda</t>
  </si>
  <si>
    <t>Antillas Neerlandesas</t>
  </si>
  <si>
    <t>Arabia Saudita</t>
  </si>
  <si>
    <t>Argel</t>
  </si>
  <si>
    <t>Argentina</t>
  </si>
  <si>
    <t>Armenia</t>
  </si>
  <si>
    <t>Aruba</t>
  </si>
  <si>
    <t>Australia</t>
  </si>
  <si>
    <t>Austria</t>
  </si>
  <si>
    <t>Azerbaiyán</t>
  </si>
  <si>
    <t>Bahamas</t>
  </si>
  <si>
    <t>Bahréin</t>
  </si>
  <si>
    <t>Bangladesh</t>
  </si>
  <si>
    <t>Barbados</t>
  </si>
  <si>
    <t>Belarús</t>
  </si>
  <si>
    <t>Bélgica</t>
  </si>
  <si>
    <t>Belice</t>
  </si>
  <si>
    <t>Benin</t>
  </si>
  <si>
    <t>Bermudas</t>
  </si>
  <si>
    <t>Bhután</t>
  </si>
  <si>
    <t>Bolivia</t>
  </si>
  <si>
    <t>Bosnia Y Herzegovina</t>
  </si>
  <si>
    <t>Botsuana</t>
  </si>
  <si>
    <t>Brasil</t>
  </si>
  <si>
    <t>Brunéi</t>
  </si>
  <si>
    <t>Bulgaria</t>
  </si>
  <si>
    <t>Burkina Faso</t>
  </si>
  <si>
    <t>Burundi</t>
  </si>
  <si>
    <t>Cabo Verde</t>
  </si>
  <si>
    <t>Camboya</t>
  </si>
  <si>
    <t>Camerún</t>
  </si>
  <si>
    <t>Canadá</t>
  </si>
  <si>
    <t>Chad</t>
  </si>
  <si>
    <t>Chile</t>
  </si>
  <si>
    <t>China</t>
  </si>
  <si>
    <t>Chipre</t>
  </si>
  <si>
    <t>Ciudad Del Vaticano</t>
  </si>
  <si>
    <t>Colombia</t>
  </si>
  <si>
    <t>Comoros</t>
  </si>
  <si>
    <t>Congo</t>
  </si>
  <si>
    <t>Corea Del Norte</t>
  </si>
  <si>
    <t>Corea Del Sur</t>
  </si>
  <si>
    <t>Costa De Marfil</t>
  </si>
  <si>
    <t>Costa Rica</t>
  </si>
  <si>
    <t>Croacia</t>
  </si>
  <si>
    <t>Cuba</t>
  </si>
  <si>
    <t>Dinamarca</t>
  </si>
  <si>
    <t>Domínica</t>
  </si>
  <si>
    <t>Ecuador</t>
  </si>
  <si>
    <t>Egipto</t>
  </si>
  <si>
    <t>El Salvador</t>
  </si>
  <si>
    <t>Emiratos Árabes Unidos</t>
  </si>
  <si>
    <t>Eritrea</t>
  </si>
  <si>
    <t>Eslovaquia</t>
  </si>
  <si>
    <t>Eslovenia</t>
  </si>
  <si>
    <t>España</t>
  </si>
  <si>
    <t>Estados Unidos De América</t>
  </si>
  <si>
    <t>Estonia</t>
  </si>
  <si>
    <t>Etiopía</t>
  </si>
  <si>
    <t>Fiji</t>
  </si>
  <si>
    <t>Filipinas</t>
  </si>
  <si>
    <t>Finlandia</t>
  </si>
  <si>
    <t>Francia</t>
  </si>
  <si>
    <t>Gabón</t>
  </si>
  <si>
    <t>Gambia</t>
  </si>
  <si>
    <t>Georgia</t>
  </si>
  <si>
    <t>Georgia Del Sur E Islas Sandwich Del Sur</t>
  </si>
  <si>
    <t>Ghana</t>
  </si>
  <si>
    <t>Gibraltar</t>
  </si>
  <si>
    <t>Granada</t>
  </si>
  <si>
    <t>Grecia</t>
  </si>
  <si>
    <t>Groenlandia</t>
  </si>
  <si>
    <t>Guadalupe</t>
  </si>
  <si>
    <t>Guam</t>
  </si>
  <si>
    <t>Guatemala</t>
  </si>
  <si>
    <t>Guayana</t>
  </si>
  <si>
    <t>Guayana Francesa</t>
  </si>
  <si>
    <t>Guernsey</t>
  </si>
  <si>
    <t>Guinea</t>
  </si>
  <si>
    <t>Guinea Ecuatorial</t>
  </si>
  <si>
    <t>Guinea-Bissau</t>
  </si>
  <si>
    <t>Haití</t>
  </si>
  <si>
    <t>Honduras</t>
  </si>
  <si>
    <t>Hong Kong</t>
  </si>
  <si>
    <t>Hungría</t>
  </si>
  <si>
    <t>India</t>
  </si>
  <si>
    <t>Indonesia</t>
  </si>
  <si>
    <t>Irak</t>
  </si>
  <si>
    <t>Irán</t>
  </si>
  <si>
    <t>Irlanda</t>
  </si>
  <si>
    <t>Isla Bouvet</t>
  </si>
  <si>
    <t>Isla De Man</t>
  </si>
  <si>
    <t>Islandia</t>
  </si>
  <si>
    <t>Islas Áland</t>
  </si>
  <si>
    <t>Islas Caimán</t>
  </si>
  <si>
    <t>Islas Christmas</t>
  </si>
  <si>
    <t>Islas Cocos</t>
  </si>
  <si>
    <t>Islas Cook</t>
  </si>
  <si>
    <t>Islas Faroe</t>
  </si>
  <si>
    <t>Islas Heard Y Mcdonald</t>
  </si>
  <si>
    <t>Islas Malvinas</t>
  </si>
  <si>
    <t>Islas Marshall</t>
  </si>
  <si>
    <t>Islas Norkfolk</t>
  </si>
  <si>
    <t>Islas Palaos</t>
  </si>
  <si>
    <t>Islas Pitcairn</t>
  </si>
  <si>
    <t>Islas Solomón</t>
  </si>
  <si>
    <t>Islas Svalbard Y Jan Mayen</t>
  </si>
  <si>
    <t>Islas Turcas Y Caicos</t>
  </si>
  <si>
    <t>Islas Vírgenes Británicas</t>
  </si>
  <si>
    <t>Islas Vírgenes De Los Estados Unidos De América</t>
  </si>
  <si>
    <t>Israel</t>
  </si>
  <si>
    <t>Italia</t>
  </si>
  <si>
    <t>Jamaica</t>
  </si>
  <si>
    <t>Japón</t>
  </si>
  <si>
    <t>Jersey</t>
  </si>
  <si>
    <t>Jordania</t>
  </si>
  <si>
    <t>Kazajstán</t>
  </si>
  <si>
    <t>Kenia</t>
  </si>
  <si>
    <t>Kirguistán</t>
  </si>
  <si>
    <t>Kiribati</t>
  </si>
  <si>
    <t>Kuwait</t>
  </si>
  <si>
    <t>Laos</t>
  </si>
  <si>
    <t>Lesotho</t>
  </si>
  <si>
    <t>Letonia</t>
  </si>
  <si>
    <t>Líbano</t>
  </si>
  <si>
    <t>Liberia</t>
  </si>
  <si>
    <t>Libia</t>
  </si>
  <si>
    <t>Liechtenstein</t>
  </si>
  <si>
    <t>Lituania</t>
  </si>
  <si>
    <t>Luxemburgo</t>
  </si>
  <si>
    <t>Macao</t>
  </si>
  <si>
    <t>Macedonia</t>
  </si>
  <si>
    <t>Madagascar</t>
  </si>
  <si>
    <t>Malasia</t>
  </si>
  <si>
    <t>Malawi</t>
  </si>
  <si>
    <t>Maldivas</t>
  </si>
  <si>
    <t>Mali</t>
  </si>
  <si>
    <t>Malta</t>
  </si>
  <si>
    <t>Marruecos</t>
  </si>
  <si>
    <t>Martinica</t>
  </si>
  <si>
    <t>Mauricio</t>
  </si>
  <si>
    <t>Mauritania</t>
  </si>
  <si>
    <t>Mayotte</t>
  </si>
  <si>
    <t>México</t>
  </si>
  <si>
    <t>Micronesia</t>
  </si>
  <si>
    <t>Moldova</t>
  </si>
  <si>
    <t>Mónaco</t>
  </si>
  <si>
    <t>Mongolia</t>
  </si>
  <si>
    <t>Montenegro</t>
  </si>
  <si>
    <t>Montserrat</t>
  </si>
  <si>
    <t>Mozambique</t>
  </si>
  <si>
    <t>Myanmar</t>
  </si>
  <si>
    <t>Namibia</t>
  </si>
  <si>
    <t>Nauru</t>
  </si>
  <si>
    <t>Nepal</t>
  </si>
  <si>
    <t>Nicaragua</t>
  </si>
  <si>
    <t>Níger</t>
  </si>
  <si>
    <t>Nigeria</t>
  </si>
  <si>
    <t>Niue</t>
  </si>
  <si>
    <t>Noruega</t>
  </si>
  <si>
    <t>Nueva Caledonia</t>
  </si>
  <si>
    <t>Nueva Zelanda</t>
  </si>
  <si>
    <t>Omán</t>
  </si>
  <si>
    <t>Países Bajos</t>
  </si>
  <si>
    <t>Pakistán</t>
  </si>
  <si>
    <t>Palestina</t>
  </si>
  <si>
    <t>Panamá</t>
  </si>
  <si>
    <t>Papúa Nueva Guinea</t>
  </si>
  <si>
    <t>Paraguay</t>
  </si>
  <si>
    <t>Perú</t>
  </si>
  <si>
    <t>Polinesia Francesa</t>
  </si>
  <si>
    <t>Polonia</t>
  </si>
  <si>
    <t>Portugal</t>
  </si>
  <si>
    <t>Puerto Rico</t>
  </si>
  <si>
    <t>Qatar</t>
  </si>
  <si>
    <t>Reino Unido</t>
  </si>
  <si>
    <t>República Centro-Africana</t>
  </si>
  <si>
    <t>República Checa</t>
  </si>
  <si>
    <t>República Dominicana</t>
  </si>
  <si>
    <t>Reunión</t>
  </si>
  <si>
    <t>Ruanda</t>
  </si>
  <si>
    <t>Rumanía</t>
  </si>
  <si>
    <t>Rusia</t>
  </si>
  <si>
    <t>Sahara Occidental</t>
  </si>
  <si>
    <t>Samoa</t>
  </si>
  <si>
    <t>Samoa Americana</t>
  </si>
  <si>
    <t>San Bartolomé</t>
  </si>
  <si>
    <t>San Cristóbal Y Nieves</t>
  </si>
  <si>
    <t>San Marino</t>
  </si>
  <si>
    <t>San Pedro Y Miquelón</t>
  </si>
  <si>
    <t>San Vicente Y Las Granadinas</t>
  </si>
  <si>
    <t>Santa Elena</t>
  </si>
  <si>
    <t>Santa Lucía</t>
  </si>
  <si>
    <t>Santo Tomé Y Príncipe</t>
  </si>
  <si>
    <t>Senegal</t>
  </si>
  <si>
    <t>Serbia Y Montenegro</t>
  </si>
  <si>
    <t>Seychelles</t>
  </si>
  <si>
    <t>Sierra Leona</t>
  </si>
  <si>
    <t>Singapur</t>
  </si>
  <si>
    <t>Siria</t>
  </si>
  <si>
    <t>Somalia</t>
  </si>
  <si>
    <t>Sri Lanka</t>
  </si>
  <si>
    <t>Suazilandia</t>
  </si>
  <si>
    <t>Sudáfrica</t>
  </si>
  <si>
    <t>Sudán</t>
  </si>
  <si>
    <t>Suecia</t>
  </si>
  <si>
    <t>Suiza</t>
  </si>
  <si>
    <t>Surinam</t>
  </si>
  <si>
    <t>Tailandia</t>
  </si>
  <si>
    <t>Taiwán</t>
  </si>
  <si>
    <t>Tanzania</t>
  </si>
  <si>
    <t>Tayikistán</t>
  </si>
  <si>
    <t>Territorio Británico Del Océano Índico</t>
  </si>
  <si>
    <t>Territorios Australes Franceses</t>
  </si>
  <si>
    <t>Timor-Leste</t>
  </si>
  <si>
    <t>Togo</t>
  </si>
  <si>
    <t>Tokelau</t>
  </si>
  <si>
    <t>Tonga</t>
  </si>
  <si>
    <t>Trinidad Y Tobago</t>
  </si>
  <si>
    <t>Túnez</t>
  </si>
  <si>
    <t>Turkmenistán</t>
  </si>
  <si>
    <t>Turquía</t>
  </si>
  <si>
    <t>Tuvalu</t>
  </si>
  <si>
    <t>Ucrania</t>
  </si>
  <si>
    <t>Uganda</t>
  </si>
  <si>
    <t>Uruguay</t>
  </si>
  <si>
    <t>Uzbekistán</t>
  </si>
  <si>
    <t>Vanuatu</t>
  </si>
  <si>
    <t>Venezuela</t>
  </si>
  <si>
    <t>Vietnam</t>
  </si>
  <si>
    <t>Wallis Y Futuna</t>
  </si>
  <si>
    <t>Yemen</t>
  </si>
  <si>
    <t>Yibuti</t>
  </si>
  <si>
    <t>Abierto</t>
  </si>
  <si>
    <t>Fijo</t>
  </si>
  <si>
    <t>CLASIFICACIÓN CLIENTE</t>
  </si>
  <si>
    <t>DEPARTAMENTOS</t>
  </si>
  <si>
    <t>Archipiélago_de_San_Andrés_Providencia_y_Santa_Catalina</t>
  </si>
  <si>
    <t>Departamento</t>
  </si>
  <si>
    <t>Amazonas</t>
  </si>
  <si>
    <t>Arauca</t>
  </si>
  <si>
    <t>Atlántico</t>
  </si>
  <si>
    <t>Bolívar</t>
  </si>
  <si>
    <t>Boyacá</t>
  </si>
  <si>
    <t>Caldas</t>
  </si>
  <si>
    <t>Caquetá</t>
  </si>
  <si>
    <t>Casanare</t>
  </si>
  <si>
    <t>Cauca</t>
  </si>
  <si>
    <t>Cesar</t>
  </si>
  <si>
    <t>Chocó</t>
  </si>
  <si>
    <t>Córdoba</t>
  </si>
  <si>
    <t>Cundinamarca</t>
  </si>
  <si>
    <t>Guainía</t>
  </si>
  <si>
    <t>Guaviare</t>
  </si>
  <si>
    <t>Huila</t>
  </si>
  <si>
    <t>La_Guajira</t>
  </si>
  <si>
    <t>Magdalena</t>
  </si>
  <si>
    <t>Meta</t>
  </si>
  <si>
    <t>Nariño</t>
  </si>
  <si>
    <t>Norte_de_Santander</t>
  </si>
  <si>
    <t>Putumayo</t>
  </si>
  <si>
    <t>Quindio</t>
  </si>
  <si>
    <t>Risaralda</t>
  </si>
  <si>
    <t>Santander</t>
  </si>
  <si>
    <t>Sucre</t>
  </si>
  <si>
    <t>Tolima</t>
  </si>
  <si>
    <t>Valle_del_Cauca</t>
  </si>
  <si>
    <t>Vaupés</t>
  </si>
  <si>
    <t>Vichada</t>
  </si>
  <si>
    <t>La Guajira</t>
  </si>
  <si>
    <t>Norte_De_Santander</t>
  </si>
  <si>
    <t>Valle_Del_Cauca</t>
  </si>
  <si>
    <t>No aplica</t>
  </si>
  <si>
    <t>No_aplica</t>
  </si>
  <si>
    <t>Tocancipá,</t>
  </si>
  <si>
    <t>Atn. Sr(a):</t>
  </si>
  <si>
    <t>Referencia:</t>
  </si>
  <si>
    <t>Reciban un Cordial Saludo.</t>
  </si>
  <si>
    <t>Colsein SAS quiere agradecer su interés en solicitar cupo de crédito en nuestra compañía, para el desarrollo normal de sus actividades comerciales</t>
  </si>
  <si>
    <t>Saytec de Colombia SAS quiere agradecer su interés en solicitar cupo de crédito en nuestra compañía, para el desarrollo normal de sus actividades comerciales</t>
  </si>
  <si>
    <t>1.</t>
  </si>
  <si>
    <t>2.</t>
  </si>
  <si>
    <t>Se otorga un cupo de crédito de:</t>
  </si>
  <si>
    <t xml:space="preserve">El plazo de pago otorgado es de </t>
  </si>
  <si>
    <t xml:space="preserve">fecha factura. Favor tener en cuenta esta información </t>
  </si>
  <si>
    <t>a fin de no incurrir en mora.</t>
  </si>
  <si>
    <t>3.</t>
  </si>
  <si>
    <t>4.</t>
  </si>
  <si>
    <t>5.</t>
  </si>
  <si>
    <t>Por último les informamos que Colsein SAS es Autorretenedor de Renta y de ICA en el Municipio de Tocancipá (donde perfecciona la venta a través de medios electrónicos) por lo tanto solicitamos no practicarnos retenciones por estos conceptos.</t>
  </si>
  <si>
    <t xml:space="preserve">Aprobación solicitud de crédito </t>
  </si>
  <si>
    <t xml:space="preserve">Aprobación solicitud ampliación crédito </t>
  </si>
  <si>
    <t xml:space="preserve">Aprobación solicitud renovación crédito </t>
  </si>
  <si>
    <t>Hemos realizado una evaluación de su crédito de acuerdo a la documentación recibida y como resultado del mismo queremos confirmar las nuevas condiciones aprobadas para ustedes:</t>
  </si>
  <si>
    <t>El pago de sus facturas deberá ser realizado a través de transferencia o consignación a nombre de Colsein</t>
  </si>
  <si>
    <t>SAS a la cuenta cuenta corriente 071-04451-5 del Banco de Bogotá. En caso de consignación esta deberá ser realizada en el formato Sistema Nacional de Recaudo y en Referencia 1 se deberá colocar el Nit de su compañía.</t>
  </si>
  <si>
    <t>SAS a la cuenta cuenta corriente 231-01360-8 del Banco de Occidente.</t>
  </si>
  <si>
    <t>SAS a la cuenta cuenta de ahorros 231-80272-9 del Banco de Occidente.</t>
  </si>
  <si>
    <t>El pago de sus facturas deberá ser realizado a través de transferencia o consignación a nombre de Saytec</t>
  </si>
  <si>
    <t>de Colombia SAS a la cuenta cuenta de ahorros 050-06139-9 del Banco de Bogotá.</t>
  </si>
  <si>
    <t>de Colombia SAS SAS a la cuenta cuenta corriente 231-02588-3 del Banco de Occidente.</t>
  </si>
  <si>
    <t>Hemos realizado un estudio de crédito de acuerdo a la documentación recibida y como resultado del mismo queremos confirmar las condiciones del crédito que han sido aprobado para ustedes:</t>
  </si>
  <si>
    <t>Colsein SAS quiere agradecer su interés en ampliar su cupo de crédito en nuestra compañía, para el desarrollo normal de sus actividades comerciales</t>
  </si>
  <si>
    <t>Colsein SAS quiere agradecer su interés en renovar su cupo de crédito en nuestra compañía, para el desarrollo normal de sus actividades comerciales</t>
  </si>
  <si>
    <t>Saytec de Colombia SAS quiere agradecer su interés en ampliar su cupo de crédito en nuestra compañía, para el desarrollo normal de sus actividades comerciales</t>
  </si>
  <si>
    <t>Saytec de Colombia SAS quiere agradecer su interés en renovar su cupo de crédito en nuestra compañía, para el desarrollo normal de sus actividades comerciales</t>
  </si>
  <si>
    <t>Por último les informamos que Saytec de Colombia SAS es Autorretenedor de Renta por lo tanto solicitamos no practicarnos retención por este concepto.</t>
  </si>
  <si>
    <t>Sin embargo, en un futuro y con base en las compras efectuadas con gusto atenderemos una nueva solicitud de crédito para su compañía.</t>
  </si>
  <si>
    <t>Hemos realizado un estudio de crédito de acuerdo a los documentos remitidos por ustedes y como resultado del mismo hemos observado que por el momento NO ES VIABLE la renovación de dicho cupo, por lo cual no es posible mantener las condiciones actuales.</t>
  </si>
  <si>
    <r>
      <t xml:space="preserve">Hemos realizado un estudio de crédito de acuerdo a los documentos remitidos por ustedes y como resultado del mismo hemos observado que por el momento </t>
    </r>
    <r>
      <rPr>
        <i/>
        <sz val="12"/>
        <rFont val="Arial"/>
        <family val="2"/>
      </rPr>
      <t>NO ES VIABLE</t>
    </r>
    <r>
      <rPr>
        <sz val="12"/>
        <rFont val="Arial"/>
        <family val="2"/>
      </rPr>
      <t xml:space="preserve"> la aprobación de dicho cupo de crédito</t>
    </r>
  </si>
  <si>
    <r>
      <t xml:space="preserve">Hemos realizado un estudio de crédito de acuerdo a los documentos remitidos por ustedes y como resultado del mismo hemos observado que por el momento </t>
    </r>
    <r>
      <rPr>
        <i/>
        <sz val="12"/>
        <rFont val="Arial"/>
        <family val="2"/>
      </rPr>
      <t>NO ES VIABLE</t>
    </r>
    <r>
      <rPr>
        <sz val="12"/>
        <rFont val="Arial"/>
        <family val="2"/>
      </rPr>
      <t xml:space="preserve"> la ampliación de dicho cupo, por lo cual, se mantienen las condiciones actuales.</t>
    </r>
  </si>
  <si>
    <r>
      <t xml:space="preserve">a) </t>
    </r>
    <r>
      <rPr>
        <i/>
        <sz val="14"/>
        <color indexed="8"/>
        <rFont val="Calibri"/>
        <family val="2"/>
      </rPr>
      <t xml:space="preserve">Consultar, en cualquier tiempo, en DataCrédito o en cualquier otra central de información de riesgo, toda la información relevante para conocer mi (nuestro) desempeño como deudor  (es), mi (nuestra) capacidad de pago o para valorar el riesgo futuro de concederme (concedernos) un crédito.
</t>
    </r>
    <r>
      <rPr>
        <b/>
        <i/>
        <sz val="14"/>
        <color indexed="8"/>
        <rFont val="Calibri"/>
        <family val="2"/>
      </rPr>
      <t xml:space="preserve">b) </t>
    </r>
    <r>
      <rPr>
        <i/>
        <sz val="14"/>
        <color indexed="8"/>
        <rFont val="Calibri"/>
        <family val="2"/>
      </rPr>
      <t xml:space="preserve">Reportar a DataCrédito o a cualquier central de información de riesgo,  datos, tanto sobre el cumplimiento oportuno como sobre el incumplimiento, si lo hubiere, de mis (nuestras) obligaciones crediticias, de tal forma que éstas presenten una información veraz, pertinente, completa, actualizada y exacta de mi desempeño como deudor (deudores).
</t>
    </r>
    <r>
      <rPr>
        <b/>
        <i/>
        <sz val="14"/>
        <color indexed="8"/>
        <rFont val="Calibri"/>
        <family val="2"/>
      </rPr>
      <t xml:space="preserve">c) </t>
    </r>
    <r>
      <rPr>
        <i/>
        <sz val="14"/>
        <color indexed="8"/>
        <rFont val="Calibri"/>
        <family val="2"/>
      </rPr>
      <t xml:space="preserve">Conservar, tanto en COLSEIN SAS., en DataCrédito o en cualquier otra central de información de riesgo, con la debidas actualizaciones y durante el período necesario señalado en sus reglamentos la información indicada en los literales b) y d) de esta autorización.
</t>
    </r>
    <r>
      <rPr>
        <b/>
        <i/>
        <sz val="14"/>
        <color indexed="8"/>
        <rFont val="Calibri"/>
        <family val="2"/>
      </rPr>
      <t xml:space="preserve">d) </t>
    </r>
    <r>
      <rPr>
        <i/>
        <sz val="14"/>
        <color indexed="8"/>
        <rFont val="Calibri"/>
        <family val="2"/>
      </rPr>
      <t xml:space="preserve">Suministrar a DataCrédito o a cualquier otra central de información de riesgo datos relativos a mis (nuestras) solicitudes de crédito así como otros atinentes a mis relaciones comerciales, financieras y en general socioeconómicas que yo haya entregado o que consten en registros públicos, bases de datos públicas o documentos públicos. </t>
    </r>
  </si>
  <si>
    <t>EXT. (Si aplica)</t>
  </si>
  <si>
    <t>FECHA</t>
  </si>
  <si>
    <t>CAMBIOS</t>
  </si>
  <si>
    <t>Protegida</t>
  </si>
  <si>
    <t>Nombre Hojas</t>
  </si>
  <si>
    <t>Creación del documento</t>
  </si>
  <si>
    <t>Si</t>
  </si>
  <si>
    <t>Creación del documento, se fusionan formatos F62 Solicitud de Crédito y F-51 Aprobación de crédito</t>
  </si>
  <si>
    <t>FECHA DE APROBACIÓN DEL CRÉDITO</t>
  </si>
  <si>
    <t>IV. INFORMACIÓN FINANCIERA</t>
  </si>
  <si>
    <t>Si sus Estados Financiero son emitidos en monedas diferentes al Peso Colombiano, por favor ingrese los datos aquí</t>
  </si>
  <si>
    <t>Si sus Estados Financieros son emitidos en Pesos Colombianos, por favor ingrese la información solicitada aquí</t>
  </si>
  <si>
    <t>UTILIDAD TÉCNICA</t>
  </si>
  <si>
    <t>Rotación de Inventario:</t>
  </si>
  <si>
    <t>Rotación Inventarios = Costo de Ventas / Inventarios</t>
  </si>
  <si>
    <t>Días de Inventario = (Inventarios x 270 / Ventas Netas</t>
  </si>
  <si>
    <t>CUPO CRÉDITO POR PUNTAJE</t>
  </si>
  <si>
    <t>CALIFICACIÓN</t>
  </si>
  <si>
    <t>CUPO DE CRÉDITO</t>
  </si>
  <si>
    <t>De conformidad con lo dispuesto en la Ley Estatutaria 1581 de 2012, el Decreto 1074 de 2015 y demás normativa aplicable por medio de los cuales se dictan disposiciones generales para la protección de Datos Personales, declaro que he sido informado que Colsein SAS., identificado con Nit 800.002.030-2 y/o Saytec de Colombia SAS, identificado con Nit 830.056.322-9 quien(es) actuará(n) como Responsable del Tratamiento de mis datos personales obtenidos a través de sus distintos canales de comunicación, y ha puesto a mi disposición la oficina ubicada en el Parque Industrial Gran Sabana, edificio 32 del municipio de Tocancipá, Colombia, disponible de lunes a viernes de 7:00 a.m.  a  5:30  p.m. para la atención, o al  teléfono: 869 8789 o 86987 95 o al correo protecciondedatos@colsein.com.co  y/o protecciondedatos@saytec.com.co  requerimientos relacionados con el tratamiento de mis datos personales.</t>
  </si>
  <si>
    <t>FIRMA REPRESENTANTE LEGAL (PRINCIPAL O SUPLENTE)</t>
  </si>
  <si>
    <t>ORIGINAL CERTIFICADO DE EXISTENCIA Y REPRESENTACIÓN LEGAL (Con vigencia inferior a 60 días)</t>
  </si>
  <si>
    <t>TIPO CRÉDITO</t>
  </si>
  <si>
    <t>Jurídica</t>
  </si>
  <si>
    <t>APROBACIÓN FRA</t>
  </si>
  <si>
    <t>PAÍSES</t>
  </si>
  <si>
    <t>Carné Diplomático</t>
  </si>
  <si>
    <t>Pública</t>
  </si>
  <si>
    <t>Marque con una equis (x) la opción que corresponda</t>
  </si>
  <si>
    <t>PAÍS</t>
  </si>
  <si>
    <t>ÚLTIMO AÑO RENOVADO</t>
  </si>
  <si>
    <t>Fecha de Validación</t>
  </si>
  <si>
    <t>Creación del documento, se fusionan formatos de carta de aprobación, ampliación y renovación de cupos</t>
  </si>
  <si>
    <t>Creación del documento, se actualizan carta de negación de cupo de crédito</t>
  </si>
  <si>
    <t>Creación del documento, se unifica formato para Colsein SAS y Saytec de Colombia SAS y políticas de Protección de Datos</t>
  </si>
  <si>
    <t>Oculta</t>
  </si>
  <si>
    <t>Control de Cambios</t>
  </si>
  <si>
    <t>Solicitud Crédito</t>
  </si>
  <si>
    <t>Aprob Colsein y Aprob Saytec</t>
  </si>
  <si>
    <t>Negac Colsein y Negac Saytec</t>
  </si>
  <si>
    <t xml:space="preserve">Carta Aprobación </t>
  </si>
  <si>
    <t>Carta Negación</t>
  </si>
  <si>
    <t>Listas</t>
  </si>
  <si>
    <t>VALIDACIÓN ECUACIÓN PATRIMONIAL</t>
  </si>
  <si>
    <t>CERTIFICADOS RETENCIONES</t>
  </si>
  <si>
    <t>FACTURACIÓN ELECTRÓNICA</t>
  </si>
  <si>
    <t>Creación del documento, se adiciona solicitud de información para monedas extranjeras, certificados de impuestos y facturación electrónica</t>
  </si>
  <si>
    <t>Colsein SAS y Saytec de Colombia SAS permiten el uso de firma digital en este documento si ésta es certificada por una entidad autorizada</t>
  </si>
  <si>
    <t>PERIODO</t>
  </si>
  <si>
    <t>Leidy Camacho</t>
  </si>
  <si>
    <t>SOLICITUD DE CRÉDITO CS</t>
  </si>
  <si>
    <t>Reciban un cordial saludo y nuestro agradecimiento por su interés en los productos que representan nuestras compañías. Queremos que usted y su empresa hagan parte de nuestro selecto grupo  de empresas que nos han dado  la oportunidad de servirles. Es por eso que lo invitamos a que diligencie su solicitud de cupo de crédito, permitiéndonos así darle  todos los beneficios que gozan nuestros socios comerciales (clientes), y para tal efecto les solicitamos diligenciar los datos y adjuntar los documentos que detallamos a continuación</t>
  </si>
  <si>
    <t>COLSEIN SAS</t>
  </si>
  <si>
    <t>SAYTEC DE COLOMBIA SAS</t>
  </si>
  <si>
    <t>NOTA: UNA VEZ RECIBIDA TODA LA DOCUMENTACIÓN EL DEPARTAMENTO FINANCIERO DE COLSEIN Y/O SAYTEC DE COLOMBIA TENDRÁ TRES (3) DÍAS HÁBILES PARA DAR RESPUESTA SOBRE EL ESTUDIO DE CRÉDITO</t>
  </si>
  <si>
    <t>CONDICIONES Y PUNTAJE OBTENIDO ROTACIÓN DE INVENTARIOS</t>
  </si>
  <si>
    <t>Sector</t>
  </si>
  <si>
    <t>Puntaje</t>
  </si>
  <si>
    <t>Calificación</t>
  </si>
  <si>
    <t>REGULAR</t>
  </si>
  <si>
    <t>Bajo</t>
  </si>
  <si>
    <t>Regular</t>
  </si>
  <si>
    <t>Normal</t>
  </si>
  <si>
    <t>Óptimo</t>
  </si>
  <si>
    <t>FORMATO SOLICITUD DE CRÉDITO EN EXCEL Y PDF (Firmado por el Representante Legal en nombre de la empresa y en nombre propio)</t>
  </si>
  <si>
    <t>Los soportes de pago deberán ser enviados al correo cartera@saytec.com.co</t>
  </si>
  <si>
    <t>Reporte con corte a:</t>
  </si>
  <si>
    <t xml:space="preserve">               FECHA DE SOLICITUD</t>
  </si>
  <si>
    <t>MONTO SOLICITADO</t>
  </si>
  <si>
    <t>En mi calidad de representante legal declaro que la información aquí consignada así como sus anexos corresponden a la realidad, en consecuencia firmo en aprobación y aceptación de las autorizaciones solicitadas en los numerales V y  VI de este formato</t>
  </si>
  <si>
    <t>23.abril.2019</t>
  </si>
  <si>
    <t>Versión 2</t>
  </si>
  <si>
    <t>Actualizacion Documento</t>
  </si>
  <si>
    <t>Se agrega campo de Monto Solicitado</t>
  </si>
  <si>
    <t>Se elimina solicitud de Proteccion de datos para persona natural</t>
  </si>
  <si>
    <t>PLAZO SOLICITADO</t>
  </si>
  <si>
    <t>Además de lo anterior, se incluyen los datos suministrados para el registro de clientes y/o proveedores, por solicitud de Colsein SAS y/o Saytec de Colombia SAS, para poder establecer una relación comercial o de prestación de servicios. Declaro que soy responsable de la veracidad de los datos suministrados. Así mismo autorizo a Colsein SAS y/o Saytec de Colombia SAS., a efectuar sus procedimientos de notificación y comunicación a la dirección de correspondencia y/o correo electrónico antes mencionados.
Mis derechos como titular de los datos son los previstos en la constitución y la ley, especialmente el derecho a conocer, actualizar, rectificar y suprimir mi información personal; así como el derecho a revocar el consentimiento otorgado para el tratamiento de datos personales y me reservo el derecho a responder preguntas que versen sobre Datos Sensibles o sobre menores de edad. Estos los puedo ejercer a través de los canales dispuestos por Colsein SAS y/o Saytec de Colombia SAS</t>
  </si>
  <si>
    <t xml:space="preserve">                                                  CONSECUTIVO</t>
  </si>
  <si>
    <t>PARA VALIDACIÓN DE PAGOS VIA TELEFONICA INDICAR:</t>
  </si>
  <si>
    <t>Se modifica Numeral 5 de vigencia del credito</t>
  </si>
  <si>
    <t>Carta Aprobacion</t>
  </si>
  <si>
    <t>El crédito otorgado tiene vigencia hasta el 30 de Abril del año 2020. Este puede ser suspendido de manera unilateral por parte de Saytec de Colombia SAS cuando el cliente incurra en mora de más de 20 días y cancelado definitivamente por mora de más de 90 días fecha vencimiento factura.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</si>
</sst>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quot;$&quot;\ * #,##0.00_);_(&quot;$&quot;\ * \(#,##0.00\);_(&quot;$&quot;\ * &quot;-&quot;??_);_(@_)"/>
    <numFmt numFmtId="165" formatCode="_ &quot;$&quot;\ * #,##0.00_ ;_ &quot;$&quot;\ * \-#,##0.00_ ;_ &quot;$&quot;\ * &quot;-&quot;??_ ;_ @_ "/>
    <numFmt numFmtId="166" formatCode="_ * #,##0.00_ ;_ * \-#,##0.00_ ;_ * &quot;-&quot;??_ ;_ @_ "/>
    <numFmt numFmtId="167" formatCode="[$$-240A]\ #,##0"/>
    <numFmt numFmtId="168" formatCode="_ &quot;$&quot;\ * #,##0_ ;_ &quot;$&quot;\ * \-#,##0_ ;_ &quot;$&quot;\ * &quot;-&quot;??_ ;_ @_ "/>
    <numFmt numFmtId="169" formatCode="0.0%"/>
    <numFmt numFmtId="170" formatCode="[$-240A]d&quot; de &quot;mmmm&quot; de &quot;yyyy;@"/>
    <numFmt numFmtId="171" formatCode="&quot;$&quot;\ #,##0.00"/>
    <numFmt numFmtId="172" formatCode="0.0"/>
    <numFmt numFmtId="173" formatCode="_ * #,##0.000_ ;_ * \-#,##0.000_ ;_ * &quot;-&quot;??_ ;_ @_ "/>
    <numFmt numFmtId="174" formatCode="_(&quot;$&quot;\ * #,##0_);_(&quot;$&quot;\ * \(#,##0\);_(&quot;$&quot;\ * &quot;-&quot;??_);_(@_)"/>
    <numFmt numFmtId="175" formatCode="#,##0.0"/>
  </numFmts>
  <fonts count="41" x14ac:knownFonts="1">
    <font>
      <sz val="10"/>
      <name val="Arial"/>
    </font>
    <font>
      <sz val="10"/>
      <name val="Arial"/>
      <family val="2"/>
    </font>
    <font>
      <sz val="12"/>
      <name val="Arial"/>
      <family val="2"/>
    </font>
    <font>
      <sz val="8"/>
      <name val="Arial"/>
      <family val="2"/>
    </font>
    <font>
      <b/>
      <sz val="12"/>
      <name val="Arial"/>
      <family val="2"/>
    </font>
    <font>
      <b/>
      <i/>
      <sz val="12"/>
      <name val="Arial"/>
      <family val="2"/>
    </font>
    <font>
      <i/>
      <sz val="12"/>
      <name val="Arial"/>
      <family val="2"/>
    </font>
    <font>
      <i/>
      <sz val="14"/>
      <color indexed="8"/>
      <name val="Calibri"/>
      <family val="2"/>
    </font>
    <font>
      <b/>
      <i/>
      <sz val="14"/>
      <color indexed="8"/>
      <name val="Calibri"/>
      <family val="2"/>
    </font>
    <font>
      <b/>
      <sz val="10"/>
      <name val="Arial"/>
      <family val="2"/>
    </font>
    <font>
      <u/>
      <sz val="10"/>
      <color theme="10"/>
      <name val="Arial"/>
      <family val="2"/>
    </font>
    <font>
      <b/>
      <sz val="11"/>
      <color theme="1"/>
      <name val="Calibri"/>
      <family val="2"/>
      <scheme val="minor"/>
    </font>
    <font>
      <sz val="12"/>
      <color theme="1"/>
      <name val="Arial"/>
      <family val="2"/>
    </font>
    <font>
      <b/>
      <sz val="14"/>
      <color theme="0"/>
      <name val="Calibri"/>
      <family val="2"/>
      <scheme val="minor"/>
    </font>
    <font>
      <b/>
      <sz val="14"/>
      <color theme="1"/>
      <name val="Calibri"/>
      <family val="2"/>
      <scheme val="minor"/>
    </font>
    <font>
      <sz val="14"/>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i/>
      <sz val="14"/>
      <color theme="1"/>
      <name val="Calibri"/>
      <family val="2"/>
      <scheme val="minor"/>
    </font>
    <font>
      <b/>
      <sz val="14"/>
      <color rgb="FF000000"/>
      <name val="Calibri"/>
      <family val="2"/>
      <scheme val="minor"/>
    </font>
    <font>
      <b/>
      <sz val="12"/>
      <name val="Calibri"/>
      <family val="2"/>
      <scheme val="minor"/>
    </font>
    <font>
      <sz val="12"/>
      <name val="Calibri"/>
      <family val="2"/>
      <scheme val="minor"/>
    </font>
    <font>
      <b/>
      <sz val="14"/>
      <name val="Calibri"/>
      <family val="2"/>
      <scheme val="minor"/>
    </font>
    <font>
      <b/>
      <sz val="14"/>
      <color rgb="FFFF0000"/>
      <name val="Calibri"/>
      <family val="2"/>
      <scheme val="minor"/>
    </font>
    <font>
      <sz val="14"/>
      <color rgb="FFFF0000"/>
      <name val="Calibri"/>
      <family val="2"/>
      <scheme val="minor"/>
    </font>
    <font>
      <sz val="14"/>
      <color rgb="FF7030A0"/>
      <name val="Calibri"/>
      <family val="2"/>
      <scheme val="minor"/>
    </font>
    <font>
      <b/>
      <sz val="14"/>
      <color indexed="9"/>
      <name val="Calibri"/>
      <family val="2"/>
      <scheme val="minor"/>
    </font>
    <font>
      <b/>
      <sz val="14"/>
      <color rgb="FF7030A0"/>
      <name val="Calibri"/>
      <family val="2"/>
      <scheme val="minor"/>
    </font>
    <font>
      <i/>
      <sz val="14"/>
      <name val="Calibri"/>
      <family val="2"/>
      <scheme val="minor"/>
    </font>
    <font>
      <u/>
      <sz val="14"/>
      <color theme="10"/>
      <name val="Calibri"/>
      <family val="2"/>
      <scheme val="minor"/>
    </font>
    <font>
      <b/>
      <sz val="20"/>
      <name val="Calibri"/>
      <family val="2"/>
      <scheme val="minor"/>
    </font>
    <font>
      <b/>
      <i/>
      <sz val="14"/>
      <name val="Calibri"/>
      <family val="2"/>
      <scheme val="minor"/>
    </font>
    <font>
      <b/>
      <i/>
      <sz val="16"/>
      <color theme="1"/>
      <name val="Calibri"/>
      <family val="2"/>
      <scheme val="minor"/>
    </font>
    <font>
      <i/>
      <sz val="16"/>
      <color theme="1"/>
      <name val="Calibri"/>
      <family val="2"/>
      <scheme val="minor"/>
    </font>
    <font>
      <b/>
      <sz val="11"/>
      <color rgb="FF3F3F3F"/>
      <name val="Calibri"/>
      <family val="2"/>
      <scheme val="minor"/>
    </font>
    <font>
      <sz val="11"/>
      <color theme="0"/>
      <name val="Calibri"/>
      <family val="2"/>
      <scheme val="minor"/>
    </font>
    <font>
      <b/>
      <sz val="12"/>
      <color rgb="FF3F3F3F"/>
      <name val="Calibri"/>
      <family val="2"/>
      <scheme val="minor"/>
    </font>
    <font>
      <b/>
      <sz val="14"/>
      <color rgb="FF3F3F3F"/>
      <name val="Calibri"/>
      <family val="2"/>
      <scheme val="minor"/>
    </font>
    <font>
      <sz val="12"/>
      <color rgb="FF3F3F3F"/>
      <name val="Calibri"/>
      <family val="2"/>
      <scheme val="minor"/>
    </font>
    <font>
      <sz val="14"/>
      <color rgb="FF3F3F3F"/>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rgb="FF0070C0"/>
        <bgColor indexed="64"/>
      </patternFill>
    </fill>
    <fill>
      <patternFill patternType="solid">
        <fgColor theme="6" tint="-0.249977111117893"/>
        <bgColor indexed="64"/>
      </patternFill>
    </fill>
    <fill>
      <patternFill patternType="solid">
        <fgColor rgb="FFF2F2F2"/>
      </patternFill>
    </fill>
    <fill>
      <patternFill patternType="solid">
        <fgColor theme="4"/>
      </patternFill>
    </fill>
    <fill>
      <patternFill patternType="solid">
        <fgColor theme="4"/>
        <bgColor theme="4"/>
      </patternFill>
    </fill>
  </fills>
  <borders count="93">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slantDashDot">
        <color indexed="64"/>
      </left>
      <right style="dotted">
        <color indexed="64"/>
      </right>
      <top style="dotted">
        <color indexed="64"/>
      </top>
      <bottom style="dotted">
        <color indexed="64"/>
      </bottom>
      <diagonal/>
    </border>
    <border>
      <left style="slantDashDot">
        <color indexed="64"/>
      </left>
      <right style="dotted">
        <color indexed="64"/>
      </right>
      <top style="dotted">
        <color indexed="64"/>
      </top>
      <bottom style="slantDashDot">
        <color indexed="64"/>
      </bottom>
      <diagonal/>
    </border>
    <border>
      <left style="dotted">
        <color indexed="64"/>
      </left>
      <right style="dotted">
        <color indexed="64"/>
      </right>
      <top style="dotted">
        <color indexed="64"/>
      </top>
      <bottom style="slantDashDot">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slantDashDot">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slantDashDot">
        <color indexed="64"/>
      </right>
      <top style="dotted">
        <color indexed="64"/>
      </top>
      <bottom style="dotted">
        <color indexed="64"/>
      </bottom>
      <diagonal/>
    </border>
    <border>
      <left style="dotted">
        <color indexed="64"/>
      </left>
      <right style="slantDashDot">
        <color indexed="64"/>
      </right>
      <top style="dotted">
        <color indexed="64"/>
      </top>
      <bottom style="slantDashDot">
        <color indexed="64"/>
      </bottom>
      <diagonal/>
    </border>
    <border>
      <left style="slantDashDot">
        <color indexed="64"/>
      </left>
      <right style="dotted">
        <color indexed="64"/>
      </right>
      <top style="slantDashDot">
        <color indexed="64"/>
      </top>
      <bottom style="dotted">
        <color indexed="64"/>
      </bottom>
      <diagonal/>
    </border>
    <border>
      <left style="dotted">
        <color indexed="64"/>
      </left>
      <right style="dotted">
        <color indexed="64"/>
      </right>
      <top style="slantDashDot">
        <color indexed="64"/>
      </top>
      <bottom style="dotted">
        <color indexed="64"/>
      </bottom>
      <diagonal/>
    </border>
    <border>
      <left style="dotted">
        <color indexed="64"/>
      </left>
      <right style="slantDashDot">
        <color indexed="64"/>
      </right>
      <top style="slantDashDot">
        <color indexed="64"/>
      </top>
      <bottom style="dotted">
        <color indexed="64"/>
      </bottom>
      <diagonal/>
    </border>
    <border>
      <left/>
      <right style="thin">
        <color indexed="64"/>
      </right>
      <top style="hair">
        <color indexed="64"/>
      </top>
      <bottom style="hair">
        <color indexed="64"/>
      </bottom>
      <diagonal/>
    </border>
    <border>
      <left/>
      <right style="hair">
        <color indexed="64"/>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bottom style="thin">
        <color rgb="FF3F3F3F"/>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10" fillId="0" borderId="0" applyNumberForma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35" fillId="12" borderId="82" applyNumberFormat="0" applyAlignment="0" applyProtection="0"/>
    <xf numFmtId="0" fontId="36" fillId="13" borderId="0" applyNumberFormat="0" applyBorder="0" applyAlignment="0" applyProtection="0"/>
  </cellStyleXfs>
  <cellXfs count="588">
    <xf numFmtId="0" fontId="0" fillId="0" borderId="0" xfId="0"/>
    <xf numFmtId="0" fontId="2" fillId="0" borderId="0" xfId="0" applyFont="1"/>
    <xf numFmtId="0" fontId="2" fillId="0" borderId="0" xfId="0" applyFont="1" applyAlignment="1">
      <alignment vertical="center"/>
    </xf>
    <xf numFmtId="170" fontId="2" fillId="0" borderId="0" xfId="0" applyNumberFormat="1" applyFont="1" applyAlignment="1">
      <alignment horizontal="left" vertical="center"/>
    </xf>
    <xf numFmtId="170" fontId="2" fillId="0" borderId="0" xfId="0" applyNumberFormat="1" applyFont="1" applyAlignment="1">
      <alignment vertical="center"/>
    </xf>
    <xf numFmtId="168" fontId="2" fillId="0" borderId="0" xfId="3" applyNumberFormat="1" applyFont="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justify" vertical="center"/>
    </xf>
    <xf numFmtId="0" fontId="5" fillId="0" borderId="0" xfId="0" applyFont="1" applyAlignment="1">
      <alignment horizontal="right" vertical="center"/>
    </xf>
    <xf numFmtId="0" fontId="6" fillId="0" borderId="0" xfId="0" applyFont="1" applyAlignment="1">
      <alignment horizontal="justify" vertical="center"/>
    </xf>
    <xf numFmtId="0" fontId="2" fillId="0" borderId="0" xfId="0" applyFont="1" applyAlignment="1">
      <alignment horizontal="right" vertical="center"/>
    </xf>
    <xf numFmtId="164" fontId="2" fillId="0" borderId="0" xfId="0" applyNumberFormat="1" applyFont="1" applyAlignment="1">
      <alignment horizontal="justify" vertical="center"/>
    </xf>
    <xf numFmtId="171" fontId="2" fillId="0" borderId="0" xfId="0" applyNumberFormat="1" applyFont="1" applyAlignment="1">
      <alignment horizontal="justify" vertical="center"/>
    </xf>
    <xf numFmtId="1" fontId="2" fillId="0" borderId="0" xfId="0" applyNumberFormat="1" applyFont="1" applyAlignment="1">
      <alignment vertical="center"/>
    </xf>
    <xf numFmtId="171" fontId="2" fillId="0" borderId="0" xfId="0" applyNumberFormat="1" applyFont="1" applyAlignment="1">
      <alignment vertical="center"/>
    </xf>
    <xf numFmtId="174" fontId="2" fillId="0" borderId="0" xfId="0" applyNumberFormat="1" applyFont="1" applyAlignment="1">
      <alignment horizontal="center" vertical="center"/>
    </xf>
    <xf numFmtId="0" fontId="2" fillId="0" borderId="0" xfId="0" applyFont="1" applyAlignment="1">
      <alignment horizontal="right" vertical="top"/>
    </xf>
    <xf numFmtId="0" fontId="2"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vertical="center"/>
    </xf>
    <xf numFmtId="0" fontId="15" fillId="0" borderId="1" xfId="0" applyFont="1" applyBorder="1" applyAlignment="1" applyProtection="1">
      <alignment vertical="center"/>
      <protection locked="0"/>
    </xf>
    <xf numFmtId="0" fontId="14" fillId="0" borderId="2" xfId="0" applyFont="1" applyBorder="1" applyAlignment="1">
      <alignment vertical="center"/>
    </xf>
    <xf numFmtId="0" fontId="16" fillId="0" borderId="0" xfId="0" applyFont="1" applyAlignment="1">
      <alignment vertical="center"/>
    </xf>
    <xf numFmtId="0" fontId="14" fillId="0" borderId="0" xfId="0" applyFont="1" applyAlignment="1">
      <alignment horizontal="center" vertical="center"/>
    </xf>
    <xf numFmtId="0" fontId="17" fillId="0" borderId="0" xfId="0" applyFont="1" applyAlignment="1">
      <alignment horizontal="justify" vertical="center" wrapText="1"/>
    </xf>
    <xf numFmtId="0" fontId="18" fillId="0" borderId="0" xfId="0" applyFont="1" applyAlignment="1">
      <alignment vertical="center"/>
    </xf>
    <xf numFmtId="0" fontId="17" fillId="0" borderId="0" xfId="0" applyFont="1" applyAlignment="1">
      <alignment horizontal="left" wrapText="1"/>
    </xf>
    <xf numFmtId="0" fontId="19" fillId="0" borderId="0" xfId="0" applyFont="1" applyAlignment="1">
      <alignment horizontal="justify" vertical="center" wrapText="1"/>
    </xf>
    <xf numFmtId="0" fontId="16"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2" xfId="0" applyFont="1" applyBorder="1" applyAlignment="1">
      <alignment vertical="center"/>
    </xf>
    <xf numFmtId="0" fontId="16" fillId="0" borderId="9" xfId="0" applyFont="1" applyBorder="1" applyAlignment="1">
      <alignment vertical="center"/>
    </xf>
    <xf numFmtId="0" fontId="14" fillId="0" borderId="6" xfId="0" applyFont="1" applyBorder="1" applyAlignment="1">
      <alignment vertical="center" readingOrder="1"/>
    </xf>
    <xf numFmtId="0" fontId="14" fillId="0" borderId="7" xfId="0" applyFont="1" applyBorder="1" applyAlignment="1">
      <alignment vertical="center" readingOrder="1"/>
    </xf>
    <xf numFmtId="0" fontId="14" fillId="0" borderId="0" xfId="0" applyFont="1" applyAlignment="1">
      <alignment vertical="center" readingOrder="1"/>
    </xf>
    <xf numFmtId="0" fontId="14" fillId="0" borderId="0" xfId="0" applyFont="1" applyAlignment="1">
      <alignment horizontal="center" vertical="center" readingOrder="1"/>
    </xf>
    <xf numFmtId="0" fontId="14" fillId="0" borderId="2" xfId="0" applyFont="1" applyBorder="1" applyAlignment="1">
      <alignment vertical="center" readingOrder="1"/>
    </xf>
    <xf numFmtId="0" fontId="20" fillId="0" borderId="3" xfId="0" applyFont="1" applyBorder="1" applyAlignment="1">
      <alignment horizontal="left" vertical="center" readingOrder="1"/>
    </xf>
    <xf numFmtId="0" fontId="16" fillId="0" borderId="4" xfId="0" applyFont="1" applyBorder="1" applyAlignment="1">
      <alignment horizontal="left" vertical="center" readingOrder="1"/>
    </xf>
    <xf numFmtId="0" fontId="16" fillId="0" borderId="5" xfId="0" applyFont="1" applyBorder="1" applyAlignment="1">
      <alignment horizontal="left" vertical="center" readingOrder="1"/>
    </xf>
    <xf numFmtId="0" fontId="16" fillId="0" borderId="0" xfId="0" applyFont="1" applyAlignment="1">
      <alignment horizontal="left" vertical="center" readingOrder="1"/>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9" xfId="0" applyFont="1" applyBorder="1"/>
    <xf numFmtId="0" fontId="16" fillId="0" borderId="0" xfId="0" applyFont="1" applyAlignment="1">
      <alignment horizontal="center" wrapText="1"/>
    </xf>
    <xf numFmtId="0" fontId="14" fillId="0" borderId="0" xfId="0" applyFont="1"/>
    <xf numFmtId="0" fontId="21" fillId="3" borderId="10" xfId="0" applyFont="1" applyFill="1" applyBorder="1" applyAlignment="1">
      <alignment horizontal="center"/>
    </xf>
    <xf numFmtId="0" fontId="21" fillId="3" borderId="11" xfId="0" applyFont="1" applyFill="1" applyBorder="1" applyAlignment="1">
      <alignment horizontal="center"/>
    </xf>
    <xf numFmtId="0" fontId="21" fillId="3" borderId="12" xfId="0" applyFont="1" applyFill="1" applyBorder="1" applyAlignment="1">
      <alignment horizontal="center"/>
    </xf>
    <xf numFmtId="0" fontId="2" fillId="0" borderId="13" xfId="0" applyFont="1" applyBorder="1"/>
    <xf numFmtId="0" fontId="2" fillId="0" borderId="14" xfId="0" applyFont="1" applyBorder="1"/>
    <xf numFmtId="0" fontId="12" fillId="0" borderId="14" xfId="0" applyFont="1" applyBorder="1" applyAlignment="1">
      <alignment vertical="center"/>
    </xf>
    <xf numFmtId="0" fontId="22" fillId="0" borderId="0" xfId="0" applyFont="1"/>
    <xf numFmtId="0" fontId="22" fillId="0" borderId="13" xfId="0" applyFont="1" applyBorder="1"/>
    <xf numFmtId="0" fontId="2" fillId="0" borderId="15" xfId="0" applyFont="1" applyBorder="1"/>
    <xf numFmtId="0" fontId="22" fillId="0" borderId="16" xfId="0" applyFont="1" applyBorder="1"/>
    <xf numFmtId="0" fontId="22" fillId="0" borderId="17" xfId="0" applyFont="1" applyBorder="1"/>
    <xf numFmtId="0" fontId="12" fillId="0" borderId="15" xfId="0" applyFont="1" applyBorder="1" applyAlignment="1">
      <alignment vertical="center"/>
    </xf>
    <xf numFmtId="0" fontId="2" fillId="0" borderId="17" xfId="0" applyFont="1" applyBorder="1"/>
    <xf numFmtId="0" fontId="12" fillId="0" borderId="0" xfId="0" applyFont="1" applyAlignment="1">
      <alignment vertical="center"/>
    </xf>
    <xf numFmtId="0" fontId="16" fillId="0" borderId="1" xfId="0" applyFont="1" applyBorder="1" applyAlignment="1" applyProtection="1">
      <alignment horizontal="center" vertical="center"/>
      <protection locked="0"/>
    </xf>
    <xf numFmtId="0" fontId="16" fillId="0" borderId="1" xfId="0" applyFont="1" applyBorder="1" applyAlignment="1" applyProtection="1">
      <alignment vertical="center"/>
      <protection locked="0"/>
    </xf>
    <xf numFmtId="0" fontId="15" fillId="0" borderId="18" xfId="0" applyFont="1" applyBorder="1" applyAlignment="1" applyProtection="1">
      <alignment horizontal="center" vertical="center"/>
      <protection locked="0"/>
    </xf>
    <xf numFmtId="0" fontId="15" fillId="2" borderId="19" xfId="0" applyFont="1" applyFill="1" applyBorder="1" applyAlignment="1">
      <alignment vertical="center" wrapText="1"/>
    </xf>
    <xf numFmtId="0" fontId="15" fillId="2" borderId="19" xfId="0" applyFont="1" applyFill="1" applyBorder="1" applyAlignment="1">
      <alignment horizontal="left" vertical="center"/>
    </xf>
    <xf numFmtId="0" fontId="23" fillId="3" borderId="19" xfId="0" applyFont="1" applyFill="1" applyBorder="1" applyAlignment="1">
      <alignment horizontal="left" vertical="center"/>
    </xf>
    <xf numFmtId="0" fontId="15" fillId="0" borderId="0" xfId="0" applyFont="1" applyAlignment="1">
      <alignment vertical="center"/>
    </xf>
    <xf numFmtId="0" fontId="23" fillId="2" borderId="20" xfId="0" applyFont="1" applyFill="1" applyBorder="1" applyAlignment="1">
      <alignment horizontal="left" vertical="center"/>
    </xf>
    <xf numFmtId="0" fontId="23" fillId="2" borderId="21" xfId="0" applyFont="1" applyFill="1" applyBorder="1" applyAlignment="1">
      <alignment horizontal="left" vertical="center"/>
    </xf>
    <xf numFmtId="0" fontId="15" fillId="2" borderId="22" xfId="0" applyFont="1" applyFill="1" applyBorder="1" applyAlignment="1">
      <alignment horizontal="left" vertical="center"/>
    </xf>
    <xf numFmtId="0" fontId="23" fillId="3" borderId="22" xfId="0" applyFont="1" applyFill="1" applyBorder="1" applyAlignment="1">
      <alignment horizontal="left" vertical="center"/>
    </xf>
    <xf numFmtId="0" fontId="15" fillId="0" borderId="9" xfId="0" applyFont="1" applyBorder="1" applyAlignment="1">
      <alignment vertical="center"/>
    </xf>
    <xf numFmtId="0" fontId="16" fillId="0" borderId="3" xfId="0" applyFont="1" applyBorder="1" applyAlignment="1">
      <alignment horizontal="center" vertical="center"/>
    </xf>
    <xf numFmtId="0" fontId="16" fillId="0" borderId="23" xfId="0" applyFont="1" applyBorder="1" applyAlignment="1">
      <alignment horizontal="center" vertical="center"/>
    </xf>
    <xf numFmtId="0" fontId="15" fillId="2" borderId="0" xfId="0" applyFont="1" applyFill="1" applyAlignment="1">
      <alignment vertical="center"/>
    </xf>
    <xf numFmtId="0" fontId="15" fillId="0" borderId="0" xfId="0" applyFont="1" applyAlignment="1">
      <alignment horizontal="center" vertical="center"/>
    </xf>
    <xf numFmtId="0" fontId="15" fillId="0" borderId="0" xfId="0" applyFont="1" applyAlignment="1">
      <alignment vertical="center" wrapText="1"/>
    </xf>
    <xf numFmtId="169" fontId="15" fillId="0" borderId="0" xfId="5" applyNumberFormat="1" applyFont="1" applyAlignment="1">
      <alignment horizontal="center" vertical="center"/>
    </xf>
    <xf numFmtId="0" fontId="15" fillId="2" borderId="0" xfId="0" applyFont="1" applyFill="1" applyAlignment="1">
      <alignment horizontal="center" vertical="center" wrapText="1"/>
    </xf>
    <xf numFmtId="0" fontId="24"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horizontal="center" vertical="center"/>
    </xf>
    <xf numFmtId="15" fontId="15" fillId="0" borderId="0" xfId="0" applyNumberFormat="1" applyFont="1" applyAlignment="1">
      <alignment vertical="center"/>
    </xf>
    <xf numFmtId="0" fontId="23" fillId="0" borderId="0" xfId="0" applyFont="1" applyAlignment="1">
      <alignment horizontal="center" vertical="center"/>
    </xf>
    <xf numFmtId="166" fontId="15" fillId="0" borderId="0" xfId="2" applyFont="1" applyAlignment="1">
      <alignment vertical="center"/>
    </xf>
    <xf numFmtId="0" fontId="23" fillId="2" borderId="0" xfId="0" applyFont="1" applyFill="1" applyAlignment="1">
      <alignment horizontal="center" vertical="center"/>
    </xf>
    <xf numFmtId="0" fontId="15" fillId="4" borderId="0" xfId="0" applyFont="1" applyFill="1" applyAlignment="1">
      <alignment horizontal="center" vertical="center"/>
    </xf>
    <xf numFmtId="0" fontId="26" fillId="0" borderId="0" xfId="0" applyFont="1" applyAlignment="1">
      <alignment vertical="center"/>
    </xf>
    <xf numFmtId="0" fontId="27" fillId="0" borderId="0" xfId="0" applyFont="1" applyAlignment="1">
      <alignment horizontal="center" vertical="center"/>
    </xf>
    <xf numFmtId="1" fontId="15" fillId="2" borderId="0" xfId="0" applyNumberFormat="1" applyFont="1" applyFill="1" applyAlignment="1">
      <alignment horizontal="center" vertical="center"/>
    </xf>
    <xf numFmtId="1" fontId="15" fillId="0" borderId="0" xfId="0" applyNumberFormat="1" applyFont="1" applyAlignment="1">
      <alignment horizontal="center" vertical="center"/>
    </xf>
    <xf numFmtId="1" fontId="23" fillId="2" borderId="0" xfId="0" applyNumberFormat="1" applyFont="1" applyFill="1" applyAlignment="1">
      <alignment horizontal="center" vertical="center"/>
    </xf>
    <xf numFmtId="14" fontId="15" fillId="0" borderId="24" xfId="3" applyNumberFormat="1" applyFont="1" applyBorder="1" applyAlignment="1" applyProtection="1">
      <alignment horizontal="center" vertical="center"/>
      <protection locked="0"/>
    </xf>
    <xf numFmtId="165" fontId="15" fillId="0" borderId="24" xfId="3" applyFont="1" applyBorder="1" applyAlignment="1" applyProtection="1">
      <alignment horizontal="center" vertical="center"/>
      <protection locked="0"/>
    </xf>
    <xf numFmtId="0" fontId="11" fillId="5" borderId="18" xfId="0" applyFont="1" applyFill="1" applyBorder="1" applyAlignment="1">
      <alignment horizontal="center" vertical="center"/>
    </xf>
    <xf numFmtId="0" fontId="0" fillId="5" borderId="18" xfId="0" applyFill="1" applyBorder="1" applyAlignment="1">
      <alignment vertical="center"/>
    </xf>
    <xf numFmtId="0" fontId="11" fillId="5" borderId="18" xfId="0" applyFont="1" applyFill="1" applyBorder="1" applyAlignment="1">
      <alignment vertical="center"/>
    </xf>
    <xf numFmtId="0" fontId="1" fillId="5" borderId="18" xfId="0" applyFont="1" applyFill="1" applyBorder="1" applyAlignment="1">
      <alignment vertical="center"/>
    </xf>
    <xf numFmtId="0" fontId="0" fillId="5" borderId="18" xfId="0" applyFill="1" applyBorder="1" applyAlignment="1">
      <alignment horizontal="center" vertical="center"/>
    </xf>
    <xf numFmtId="0" fontId="15" fillId="6" borderId="0" xfId="0" applyFont="1" applyFill="1" applyAlignment="1">
      <alignment vertical="center"/>
    </xf>
    <xf numFmtId="0" fontId="23" fillId="2" borderId="0" xfId="0" applyFont="1" applyFill="1" applyAlignment="1">
      <alignment horizontal="left"/>
    </xf>
    <xf numFmtId="0" fontId="15" fillId="2" borderId="6" xfId="0" applyFont="1" applyFill="1" applyBorder="1" applyAlignment="1">
      <alignment vertical="center"/>
    </xf>
    <xf numFmtId="0" fontId="15" fillId="2" borderId="7" xfId="0" applyFont="1" applyFill="1" applyBorder="1" applyAlignment="1">
      <alignment vertical="center"/>
    </xf>
    <xf numFmtId="0" fontId="15" fillId="2" borderId="8" xfId="0" applyFont="1" applyFill="1" applyBorder="1" applyAlignment="1">
      <alignment vertical="center"/>
    </xf>
    <xf numFmtId="0" fontId="15" fillId="2" borderId="2" xfId="0" applyFont="1" applyFill="1" applyBorder="1" applyAlignment="1">
      <alignment vertical="center"/>
    </xf>
    <xf numFmtId="0" fontId="15" fillId="2" borderId="9" xfId="0" applyFont="1" applyFill="1" applyBorder="1" applyAlignment="1">
      <alignment vertical="center"/>
    </xf>
    <xf numFmtId="166" fontId="15" fillId="6" borderId="0" xfId="2" applyFont="1" applyFill="1" applyAlignment="1">
      <alignment vertical="center"/>
    </xf>
    <xf numFmtId="0" fontId="14" fillId="0" borderId="2" xfId="0" applyFont="1" applyBorder="1" applyAlignment="1">
      <alignment horizontal="right" vertical="center"/>
    </xf>
    <xf numFmtId="0" fontId="15" fillId="0" borderId="9" xfId="0" applyFont="1" applyBorder="1" applyAlignment="1">
      <alignment horizontal="center" vertical="center"/>
    </xf>
    <xf numFmtId="0" fontId="14" fillId="6" borderId="0" xfId="0" applyFont="1" applyFill="1" applyAlignment="1">
      <alignment vertical="center"/>
    </xf>
    <xf numFmtId="0" fontId="15" fillId="2" borderId="0" xfId="0" applyFont="1" applyFill="1" applyAlignment="1">
      <alignment horizontal="center" vertical="center"/>
    </xf>
    <xf numFmtId="0" fontId="23" fillId="2" borderId="3" xfId="0" applyFont="1" applyFill="1" applyBorder="1" applyAlignment="1">
      <alignment horizontal="center" wrapText="1"/>
    </xf>
    <xf numFmtId="0" fontId="15" fillId="2" borderId="4" xfId="0" applyFont="1" applyFill="1" applyBorder="1" applyAlignment="1">
      <alignment horizontal="center" vertical="center"/>
    </xf>
    <xf numFmtId="0" fontId="23" fillId="2" borderId="4" xfId="0" applyFont="1" applyFill="1" applyBorder="1" applyAlignment="1">
      <alignment horizontal="center" vertical="center"/>
    </xf>
    <xf numFmtId="0" fontId="14" fillId="0" borderId="4" xfId="0" applyFont="1" applyBorder="1" applyAlignment="1">
      <alignment horizontal="center" vertical="center"/>
    </xf>
    <xf numFmtId="0" fontId="16" fillId="0" borderId="4" xfId="0" applyFont="1" applyBorder="1" applyAlignment="1">
      <alignment horizontal="center" vertical="center"/>
    </xf>
    <xf numFmtId="0" fontId="24" fillId="0" borderId="4" xfId="0" applyFont="1" applyBorder="1" applyAlignment="1">
      <alignment horizontal="center" vertical="center" wrapText="1"/>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23" fillId="0" borderId="2" xfId="0" applyFont="1" applyBorder="1" applyAlignment="1">
      <alignment vertical="center"/>
    </xf>
    <xf numFmtId="0" fontId="23" fillId="0" borderId="9" xfId="0" applyFont="1" applyBorder="1" applyAlignment="1">
      <alignment vertical="center"/>
    </xf>
    <xf numFmtId="0" fontId="23" fillId="6" borderId="0" xfId="0" applyFont="1" applyFill="1" applyAlignment="1">
      <alignment vertical="center"/>
    </xf>
    <xf numFmtId="0" fontId="14" fillId="0" borderId="2" xfId="0" applyFont="1" applyBorder="1" applyAlignment="1">
      <alignment vertical="center" wrapText="1"/>
    </xf>
    <xf numFmtId="0" fontId="15" fillId="0" borderId="2" xfId="0" applyFont="1" applyBorder="1" applyAlignment="1">
      <alignment vertical="center"/>
    </xf>
    <xf numFmtId="15" fontId="15" fillId="0" borderId="9" xfId="0" applyNumberFormat="1" applyFont="1" applyBorder="1" applyAlignment="1">
      <alignment vertical="center"/>
    </xf>
    <xf numFmtId="0" fontId="14" fillId="0" borderId="0" xfId="0" applyFont="1" applyAlignment="1">
      <alignment horizontal="center" vertical="center" wrapText="1"/>
    </xf>
    <xf numFmtId="0" fontId="23" fillId="0" borderId="3" xfId="0" applyFont="1" applyBorder="1" applyAlignment="1">
      <alignment vertical="center"/>
    </xf>
    <xf numFmtId="0" fontId="15" fillId="0" borderId="4" xfId="0" applyFont="1" applyBorder="1" applyAlignment="1">
      <alignment vertical="center"/>
    </xf>
    <xf numFmtId="0" fontId="23" fillId="0" borderId="4" xfId="0" applyFont="1" applyBorder="1" applyAlignment="1">
      <alignment vertical="center"/>
    </xf>
    <xf numFmtId="0" fontId="15" fillId="0" borderId="5" xfId="0" applyFont="1" applyBorder="1" applyAlignment="1">
      <alignment vertical="center"/>
    </xf>
    <xf numFmtId="0" fontId="23" fillId="7" borderId="18" xfId="0" applyFont="1" applyFill="1" applyBorder="1" applyAlignment="1">
      <alignment horizontal="center" vertical="center"/>
    </xf>
    <xf numFmtId="0" fontId="23" fillId="6" borderId="0" xfId="0" applyFont="1" applyFill="1" applyAlignment="1">
      <alignment horizontal="center" vertical="center"/>
    </xf>
    <xf numFmtId="0" fontId="23" fillId="7" borderId="18" xfId="0" applyFont="1" applyFill="1" applyBorder="1" applyAlignment="1">
      <alignment vertical="center" wrapText="1"/>
    </xf>
    <xf numFmtId="0" fontId="23" fillId="0" borderId="0" xfId="0" applyFont="1" applyAlignment="1">
      <alignment horizontal="right" vertical="center"/>
    </xf>
    <xf numFmtId="0" fontId="23" fillId="0" borderId="4" xfId="0" applyFont="1" applyBorder="1" applyAlignment="1">
      <alignment horizontal="right" vertical="center"/>
    </xf>
    <xf numFmtId="0" fontId="23" fillId="2" borderId="2" xfId="0" applyFont="1" applyFill="1" applyBorder="1" applyAlignment="1">
      <alignment vertical="center"/>
    </xf>
    <xf numFmtId="0" fontId="15" fillId="2" borderId="0" xfId="0" applyFont="1" applyFill="1" applyAlignment="1">
      <alignment vertical="center" wrapText="1"/>
    </xf>
    <xf numFmtId="0" fontId="26" fillId="2" borderId="2" xfId="0" applyFont="1" applyFill="1" applyBorder="1" applyAlignment="1">
      <alignment vertical="center"/>
    </xf>
    <xf numFmtId="0" fontId="26" fillId="2" borderId="0" xfId="0" applyFont="1" applyFill="1" applyAlignment="1">
      <alignment vertical="center"/>
    </xf>
    <xf numFmtId="0" fontId="26" fillId="0" borderId="9" xfId="0" applyFont="1" applyBorder="1" applyAlignment="1">
      <alignment vertical="center"/>
    </xf>
    <xf numFmtId="0" fontId="26" fillId="6" borderId="0" xfId="0" applyFont="1" applyFill="1" applyAlignment="1">
      <alignment vertical="center"/>
    </xf>
    <xf numFmtId="17" fontId="28" fillId="5" borderId="0" xfId="0" applyNumberFormat="1" applyFont="1" applyFill="1" applyAlignment="1">
      <alignment horizontal="left" vertical="center"/>
    </xf>
    <xf numFmtId="166" fontId="28" fillId="5" borderId="0" xfId="2" applyFont="1" applyFill="1" applyAlignment="1">
      <alignment vertical="center"/>
    </xf>
    <xf numFmtId="0" fontId="28" fillId="5" borderId="0" xfId="0" applyFont="1" applyFill="1" applyAlignment="1">
      <alignment vertical="center"/>
    </xf>
    <xf numFmtId="0" fontId="26" fillId="5" borderId="0" xfId="0" applyFont="1" applyFill="1" applyAlignment="1">
      <alignment vertical="center"/>
    </xf>
    <xf numFmtId="166" fontId="26" fillId="0" borderId="0" xfId="2" applyFont="1" applyAlignment="1">
      <alignment vertical="center"/>
    </xf>
    <xf numFmtId="0" fontId="15" fillId="2" borderId="3" xfId="0" applyFont="1" applyFill="1" applyBorder="1" applyAlignment="1">
      <alignment vertical="center"/>
    </xf>
    <xf numFmtId="0" fontId="15" fillId="2" borderId="4" xfId="0" applyFont="1" applyFill="1" applyBorder="1" applyAlignment="1">
      <alignment vertical="center"/>
    </xf>
    <xf numFmtId="0" fontId="15" fillId="2" borderId="5" xfId="0" applyFont="1" applyFill="1" applyBorder="1" applyAlignment="1">
      <alignment vertical="center"/>
    </xf>
    <xf numFmtId="0" fontId="23" fillId="2" borderId="0" xfId="0" applyFont="1" applyFill="1" applyAlignment="1">
      <alignment horizontal="left" vertical="center"/>
    </xf>
    <xf numFmtId="0" fontId="15" fillId="5" borderId="0" xfId="0" applyFont="1" applyFill="1" applyAlignment="1">
      <alignment horizontal="left" vertical="center"/>
    </xf>
    <xf numFmtId="0" fontId="23" fillId="5" borderId="0" xfId="0" applyFont="1" applyFill="1" applyAlignment="1">
      <alignment horizontal="left" vertical="center"/>
    </xf>
    <xf numFmtId="0" fontId="29" fillId="2" borderId="0" xfId="0" applyFont="1" applyFill="1" applyAlignment="1">
      <alignment horizontal="left" vertical="center"/>
    </xf>
    <xf numFmtId="168" fontId="23" fillId="2" borderId="0" xfId="0" applyNumberFormat="1" applyFont="1" applyFill="1" applyAlignment="1">
      <alignment vertical="center"/>
    </xf>
    <xf numFmtId="168" fontId="15" fillId="2" borderId="0" xfId="0" applyNumberFormat="1" applyFont="1" applyFill="1" applyAlignment="1">
      <alignment vertical="center"/>
    </xf>
    <xf numFmtId="0" fontId="15" fillId="5" borderId="0" xfId="0" applyFont="1" applyFill="1" applyAlignment="1">
      <alignment vertical="center"/>
    </xf>
    <xf numFmtId="165" fontId="23" fillId="0" borderId="0" xfId="3" applyFont="1" applyAlignment="1">
      <alignment horizontal="right" vertical="center"/>
    </xf>
    <xf numFmtId="38" fontId="23" fillId="5" borderId="0" xfId="3" applyNumberFormat="1" applyFont="1" applyFill="1" applyAlignment="1">
      <alignment horizontal="right" vertical="center"/>
    </xf>
    <xf numFmtId="0" fontId="30" fillId="0" borderId="0" xfId="1" applyFont="1" applyAlignment="1">
      <alignment vertical="center"/>
    </xf>
    <xf numFmtId="173" fontId="15" fillId="2" borderId="0" xfId="2" applyNumberFormat="1" applyFont="1" applyFill="1" applyAlignment="1">
      <alignment vertical="center"/>
    </xf>
    <xf numFmtId="0" fontId="15" fillId="2" borderId="26" xfId="0" applyFont="1" applyFill="1" applyBorder="1" applyAlignment="1">
      <alignment horizontal="left" vertical="center"/>
    </xf>
    <xf numFmtId="0" fontId="15" fillId="2" borderId="27" xfId="0" applyFont="1" applyFill="1" applyBorder="1" applyAlignment="1">
      <alignment horizontal="left" vertical="center"/>
    </xf>
    <xf numFmtId="0" fontId="15" fillId="2" borderId="28" xfId="0" applyFont="1" applyFill="1" applyBorder="1" applyAlignment="1">
      <alignment horizontal="left" vertical="center"/>
    </xf>
    <xf numFmtId="167" fontId="15" fillId="2" borderId="29" xfId="0" applyNumberFormat="1" applyFont="1" applyFill="1" applyBorder="1" applyAlignment="1">
      <alignment horizontal="center" vertical="center"/>
    </xf>
    <xf numFmtId="167" fontId="15" fillId="2" borderId="30" xfId="0" applyNumberFormat="1" applyFont="1" applyFill="1" applyBorder="1" applyAlignment="1">
      <alignment horizontal="center" vertical="center"/>
    </xf>
    <xf numFmtId="167" fontId="15" fillId="2" borderId="0" xfId="0" applyNumberFormat="1" applyFont="1" applyFill="1" applyAlignment="1">
      <alignment horizontal="center" vertical="center"/>
    </xf>
    <xf numFmtId="0" fontId="15" fillId="2" borderId="31" xfId="0" applyFont="1" applyFill="1" applyBorder="1" applyAlignment="1">
      <alignment horizontal="left" vertical="center"/>
    </xf>
    <xf numFmtId="0" fontId="15" fillId="2" borderId="32" xfId="0" applyFont="1" applyFill="1" applyBorder="1" applyAlignment="1">
      <alignment horizontal="left" vertical="center"/>
    </xf>
    <xf numFmtId="0" fontId="15" fillId="2" borderId="33" xfId="0" applyFont="1" applyFill="1" applyBorder="1" applyAlignment="1">
      <alignment horizontal="left" vertical="center"/>
    </xf>
    <xf numFmtId="2" fontId="15" fillId="2" borderId="18" xfId="3" applyNumberFormat="1" applyFont="1" applyFill="1" applyBorder="1" applyAlignment="1">
      <alignment horizontal="center" vertical="center"/>
    </xf>
    <xf numFmtId="2" fontId="15" fillId="0" borderId="34" xfId="3" applyNumberFormat="1" applyFont="1" applyBorder="1" applyAlignment="1">
      <alignment horizontal="center" vertical="center"/>
    </xf>
    <xf numFmtId="2" fontId="15" fillId="0" borderId="0" xfId="3" applyNumberFormat="1" applyFont="1" applyAlignment="1">
      <alignment horizontal="center" vertical="center"/>
    </xf>
    <xf numFmtId="2" fontId="15" fillId="2" borderId="35" xfId="3" applyNumberFormat="1" applyFont="1" applyFill="1" applyBorder="1" applyAlignment="1">
      <alignment horizontal="center" vertical="center"/>
    </xf>
    <xf numFmtId="2" fontId="15" fillId="2" borderId="36" xfId="3" applyNumberFormat="1" applyFont="1" applyFill="1" applyBorder="1" applyAlignment="1">
      <alignment horizontal="center" vertical="center"/>
    </xf>
    <xf numFmtId="2" fontId="15" fillId="2" borderId="0" xfId="3" applyNumberFormat="1" applyFont="1" applyFill="1" applyAlignment="1">
      <alignment horizontal="center" vertical="center"/>
    </xf>
    <xf numFmtId="0" fontId="15" fillId="2" borderId="29" xfId="0" applyFont="1" applyFill="1" applyBorder="1" applyAlignment="1">
      <alignment horizontal="left" vertical="center"/>
    </xf>
    <xf numFmtId="9" fontId="15" fillId="2" borderId="29" xfId="5" applyFont="1" applyFill="1" applyBorder="1" applyAlignment="1">
      <alignment horizontal="center" vertical="center"/>
    </xf>
    <xf numFmtId="9" fontId="15" fillId="0" borderId="30" xfId="5" applyFont="1" applyBorder="1" applyAlignment="1">
      <alignment horizontal="center" vertical="center"/>
    </xf>
    <xf numFmtId="9" fontId="15" fillId="0" borderId="0" xfId="5" applyFont="1" applyAlignment="1">
      <alignment horizontal="center" vertical="center"/>
    </xf>
    <xf numFmtId="10" fontId="15" fillId="2" borderId="18" xfId="5" applyNumberFormat="1" applyFont="1" applyFill="1" applyBorder="1" applyAlignment="1">
      <alignment horizontal="center" vertical="center"/>
    </xf>
    <xf numFmtId="10" fontId="15" fillId="2" borderId="34" xfId="5" applyNumberFormat="1" applyFont="1" applyFill="1" applyBorder="1" applyAlignment="1">
      <alignment horizontal="center" vertical="center"/>
    </xf>
    <xf numFmtId="10" fontId="15" fillId="2" borderId="0" xfId="5" applyNumberFormat="1" applyFont="1" applyFill="1" applyAlignment="1">
      <alignment horizontal="center" vertical="center"/>
    </xf>
    <xf numFmtId="10" fontId="15" fillId="2" borderId="37" xfId="5" applyNumberFormat="1" applyFont="1" applyFill="1" applyBorder="1" applyAlignment="1">
      <alignment horizontal="center" vertical="center"/>
    </xf>
    <xf numFmtId="10" fontId="15" fillId="2" borderId="38" xfId="5" applyNumberFormat="1" applyFont="1" applyFill="1" applyBorder="1" applyAlignment="1">
      <alignment horizontal="center" vertical="center"/>
    </xf>
    <xf numFmtId="175" fontId="15" fillId="0" borderId="29" xfId="3" applyNumberFormat="1" applyFont="1" applyBorder="1" applyAlignment="1">
      <alignment horizontal="center" vertical="center"/>
    </xf>
    <xf numFmtId="175" fontId="15" fillId="0" borderId="30" xfId="3" applyNumberFormat="1" applyFont="1" applyBorder="1" applyAlignment="1">
      <alignment horizontal="center" vertical="center"/>
    </xf>
    <xf numFmtId="175" fontId="15" fillId="0" borderId="0" xfId="3" applyNumberFormat="1" applyFont="1" applyAlignment="1">
      <alignment horizontal="center" vertical="center"/>
    </xf>
    <xf numFmtId="3" fontId="15" fillId="2" borderId="35" xfId="3" applyNumberFormat="1" applyFont="1" applyFill="1" applyBorder="1" applyAlignment="1">
      <alignment horizontal="center" vertical="center"/>
    </xf>
    <xf numFmtId="3" fontId="15" fillId="2" borderId="36" xfId="3" applyNumberFormat="1" applyFont="1" applyFill="1" applyBorder="1" applyAlignment="1">
      <alignment horizontal="center" vertical="center"/>
    </xf>
    <xf numFmtId="3" fontId="15" fillId="2" borderId="0" xfId="3" applyNumberFormat="1" applyFont="1" applyFill="1" applyAlignment="1">
      <alignment horizontal="center" vertical="center"/>
    </xf>
    <xf numFmtId="169" fontId="15" fillId="2" borderId="29" xfId="5" applyNumberFormat="1" applyFont="1" applyFill="1" applyBorder="1" applyAlignment="1">
      <alignment horizontal="center" vertical="center"/>
    </xf>
    <xf numFmtId="169" fontId="15" fillId="2" borderId="30" xfId="5" applyNumberFormat="1" applyFont="1" applyFill="1" applyBorder="1" applyAlignment="1">
      <alignment horizontal="center" vertical="center"/>
    </xf>
    <xf numFmtId="169" fontId="15" fillId="2" borderId="0" xfId="5" applyNumberFormat="1" applyFont="1" applyFill="1" applyAlignment="1">
      <alignment horizontal="center" vertical="center"/>
    </xf>
    <xf numFmtId="9" fontId="15" fillId="2" borderId="35" xfId="5" applyFont="1" applyFill="1" applyBorder="1" applyAlignment="1">
      <alignment horizontal="center" vertical="center"/>
    </xf>
    <xf numFmtId="9" fontId="15" fillId="2" borderId="36" xfId="5" applyFont="1" applyFill="1" applyBorder="1" applyAlignment="1">
      <alignment horizontal="center" vertical="center"/>
    </xf>
    <xf numFmtId="9" fontId="15" fillId="2" borderId="0" xfId="5" applyFont="1" applyFill="1" applyAlignment="1">
      <alignment horizontal="center" vertical="center"/>
    </xf>
    <xf numFmtId="0" fontId="27" fillId="8" borderId="41" xfId="0" applyFont="1" applyFill="1" applyBorder="1" applyAlignment="1">
      <alignment vertical="center"/>
    </xf>
    <xf numFmtId="0" fontId="27" fillId="8" borderId="42" xfId="0" applyFont="1" applyFill="1" applyBorder="1" applyAlignment="1">
      <alignment vertical="center"/>
    </xf>
    <xf numFmtId="0" fontId="27" fillId="8" borderId="41" xfId="0" applyFont="1" applyFill="1" applyBorder="1" applyAlignment="1">
      <alignment horizontal="center" vertical="center"/>
    </xf>
    <xf numFmtId="0" fontId="27" fillId="0" borderId="0" xfId="0" applyFont="1" applyAlignment="1">
      <alignment vertical="center"/>
    </xf>
    <xf numFmtId="0" fontId="23" fillId="0" borderId="11" xfId="0" applyFont="1" applyBorder="1" applyAlignment="1">
      <alignment vertical="center"/>
    </xf>
    <xf numFmtId="0" fontId="15" fillId="0" borderId="12" xfId="0" applyFont="1" applyBorder="1" applyAlignment="1">
      <alignment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43" xfId="0" applyFont="1" applyBorder="1" applyAlignment="1">
      <alignment horizontal="center" vertical="center"/>
    </xf>
    <xf numFmtId="0" fontId="30" fillId="0" borderId="11" xfId="1" applyFont="1" applyBorder="1" applyAlignment="1">
      <alignment vertical="center"/>
    </xf>
    <xf numFmtId="0" fontId="15" fillId="2" borderId="43" xfId="0" applyFont="1" applyFill="1" applyBorder="1" applyAlignment="1">
      <alignment vertical="center"/>
    </xf>
    <xf numFmtId="0" fontId="23" fillId="0" borderId="14" xfId="0" applyFont="1" applyBorder="1" applyAlignment="1">
      <alignment vertical="center"/>
    </xf>
    <xf numFmtId="0" fontId="24" fillId="0" borderId="23" xfId="0" applyFont="1" applyBorder="1" applyAlignment="1">
      <alignment horizontal="center" vertical="center"/>
    </xf>
    <xf numFmtId="0" fontId="15" fillId="0" borderId="0" xfId="1" applyFont="1" applyAlignment="1">
      <alignment vertical="center"/>
    </xf>
    <xf numFmtId="0" fontId="24" fillId="0" borderId="14" xfId="0" applyFont="1" applyBorder="1" applyAlignment="1">
      <alignment horizontal="left" vertical="center"/>
    </xf>
    <xf numFmtId="0" fontId="30" fillId="0" borderId="0" xfId="1" applyFont="1" applyAlignment="1">
      <alignment horizontal="center" vertical="center"/>
    </xf>
    <xf numFmtId="0" fontId="15" fillId="0" borderId="14" xfId="0" applyFont="1" applyBorder="1" applyAlignment="1">
      <alignment vertical="center"/>
    </xf>
    <xf numFmtId="0" fontId="15" fillId="0" borderId="44" xfId="0" applyFont="1" applyBorder="1" applyAlignment="1">
      <alignment vertical="center"/>
    </xf>
    <xf numFmtId="0" fontId="30" fillId="0" borderId="14" xfId="1" applyFont="1" applyBorder="1" applyAlignment="1">
      <alignment vertical="center"/>
    </xf>
    <xf numFmtId="0" fontId="15" fillId="2" borderId="44" xfId="0" applyFont="1" applyFill="1" applyBorder="1" applyAlignment="1">
      <alignment vertical="center"/>
    </xf>
    <xf numFmtId="0" fontId="23" fillId="2" borderId="14" xfId="0" applyFont="1" applyFill="1" applyBorder="1" applyAlignment="1">
      <alignment horizontal="left" vertical="center"/>
    </xf>
    <xf numFmtId="165" fontId="23" fillId="0" borderId="14" xfId="3" applyFont="1" applyBorder="1" applyAlignment="1">
      <alignment horizontal="right" vertical="center"/>
    </xf>
    <xf numFmtId="38" fontId="23" fillId="5" borderId="44" xfId="3" applyNumberFormat="1" applyFont="1" applyFill="1" applyBorder="1" applyAlignment="1">
      <alignment horizontal="right" vertical="center"/>
    </xf>
    <xf numFmtId="0" fontId="15" fillId="2" borderId="14" xfId="0" applyFont="1" applyFill="1" applyBorder="1" applyAlignment="1">
      <alignment vertical="center"/>
    </xf>
    <xf numFmtId="0" fontId="30" fillId="0" borderId="44" xfId="1" applyFont="1" applyBorder="1" applyAlignment="1">
      <alignment vertical="center"/>
    </xf>
    <xf numFmtId="0" fontId="23" fillId="2" borderId="15" xfId="0" applyFont="1" applyFill="1" applyBorder="1" applyAlignment="1">
      <alignment horizontal="left" vertical="center"/>
    </xf>
    <xf numFmtId="165" fontId="23" fillId="0" borderId="16" xfId="3" applyFont="1" applyBorder="1" applyAlignment="1">
      <alignment horizontal="right" vertical="center"/>
    </xf>
    <xf numFmtId="165" fontId="23" fillId="0" borderId="15" xfId="3" applyFont="1" applyBorder="1" applyAlignment="1">
      <alignment horizontal="right" vertical="center"/>
    </xf>
    <xf numFmtId="38" fontId="23" fillId="5" borderId="45" xfId="3" applyNumberFormat="1" applyFont="1" applyFill="1" applyBorder="1" applyAlignment="1">
      <alignment horizontal="right" vertical="center"/>
    </xf>
    <xf numFmtId="0" fontId="15" fillId="2" borderId="15" xfId="0" applyFont="1" applyFill="1" applyBorder="1" applyAlignment="1">
      <alignment vertical="center"/>
    </xf>
    <xf numFmtId="0" fontId="30" fillId="0" borderId="45" xfId="1" applyFont="1" applyBorder="1" applyAlignment="1">
      <alignment vertical="center"/>
    </xf>
    <xf numFmtId="0" fontId="15" fillId="2" borderId="37" xfId="0" applyFont="1" applyFill="1" applyBorder="1" applyAlignment="1">
      <alignment vertical="center"/>
    </xf>
    <xf numFmtId="0" fontId="15" fillId="2" borderId="46" xfId="0" applyFont="1" applyFill="1" applyBorder="1" applyAlignment="1">
      <alignment vertical="center"/>
    </xf>
    <xf numFmtId="0" fontId="15" fillId="2" borderId="33" xfId="0" applyFont="1" applyFill="1" applyBorder="1" applyAlignment="1">
      <alignment horizontal="center" vertical="center"/>
    </xf>
    <xf numFmtId="0" fontId="15" fillId="2" borderId="18" xfId="0" applyFont="1" applyFill="1" applyBorder="1" applyAlignment="1">
      <alignment horizontal="center" vertical="center"/>
    </xf>
    <xf numFmtId="0" fontId="15" fillId="0" borderId="47" xfId="0" applyFont="1" applyBorder="1" applyAlignment="1">
      <alignment vertical="center"/>
    </xf>
    <xf numFmtId="0" fontId="23" fillId="0" borderId="23" xfId="0" applyFont="1" applyBorder="1" applyAlignment="1">
      <alignment horizontal="center" vertical="center"/>
    </xf>
    <xf numFmtId="0" fontId="23" fillId="0" borderId="18" xfId="0" applyFont="1" applyBorder="1" applyAlignment="1">
      <alignment horizontal="center" vertical="center"/>
    </xf>
    <xf numFmtId="0" fontId="15" fillId="2" borderId="18" xfId="0" applyFont="1" applyFill="1" applyBorder="1" applyAlignment="1">
      <alignment vertical="center" wrapText="1"/>
    </xf>
    <xf numFmtId="169" fontId="15" fillId="9" borderId="18" xfId="5" applyNumberFormat="1" applyFont="1" applyFill="1" applyBorder="1" applyAlignment="1">
      <alignment horizontal="center" vertical="center"/>
    </xf>
    <xf numFmtId="9" fontId="15" fillId="9" borderId="18" xfId="5" applyFont="1" applyFill="1" applyBorder="1" applyAlignment="1">
      <alignment horizontal="center" vertical="center"/>
    </xf>
    <xf numFmtId="172" fontId="15" fillId="9" borderId="18" xfId="0" applyNumberFormat="1" applyFont="1" applyFill="1" applyBorder="1" applyAlignment="1">
      <alignment horizontal="center" vertical="center"/>
    </xf>
    <xf numFmtId="0" fontId="15" fillId="0" borderId="18" xfId="0" applyFont="1" applyBorder="1" applyAlignment="1">
      <alignment horizontal="center" vertical="center"/>
    </xf>
    <xf numFmtId="9" fontId="15" fillId="0" borderId="18" xfId="0" applyNumberFormat="1" applyFont="1" applyBorder="1" applyAlignment="1">
      <alignment horizontal="center" vertical="center"/>
    </xf>
    <xf numFmtId="169" fontId="15" fillId="2" borderId="18" xfId="0" applyNumberFormat="1" applyFont="1" applyFill="1" applyBorder="1" applyAlignment="1">
      <alignment horizontal="center" vertical="center"/>
    </xf>
    <xf numFmtId="165" fontId="15" fillId="2" borderId="0" xfId="3" applyFont="1" applyFill="1" applyAlignment="1">
      <alignment vertical="center"/>
    </xf>
    <xf numFmtId="9" fontId="15" fillId="2" borderId="18" xfId="0" applyNumberFormat="1" applyFont="1" applyFill="1" applyBorder="1" applyAlignment="1">
      <alignment horizontal="center" vertical="center"/>
    </xf>
    <xf numFmtId="0" fontId="23" fillId="2" borderId="48" xfId="0" applyFont="1" applyFill="1" applyBorder="1" applyAlignment="1" applyProtection="1">
      <alignment horizontal="center" vertical="center"/>
      <protection locked="0"/>
    </xf>
    <xf numFmtId="0" fontId="15" fillId="2" borderId="1" xfId="0" applyFont="1" applyFill="1" applyBorder="1" applyAlignment="1" applyProtection="1">
      <alignment horizontal="left" vertical="center"/>
      <protection locked="0"/>
    </xf>
    <xf numFmtId="0" fontId="23" fillId="0" borderId="23" xfId="0" applyFont="1" applyBorder="1" applyAlignment="1" applyProtection="1">
      <alignment horizontal="center" vertical="center"/>
      <protection locked="0"/>
    </xf>
    <xf numFmtId="0" fontId="15" fillId="0" borderId="34" xfId="0" applyFont="1" applyBorder="1" applyAlignment="1" applyProtection="1">
      <alignment vertical="center"/>
      <protection locked="0"/>
    </xf>
    <xf numFmtId="0" fontId="15" fillId="0" borderId="14" xfId="1" applyFont="1" applyBorder="1" applyAlignment="1" applyProtection="1">
      <alignment vertical="center"/>
      <protection locked="0"/>
    </xf>
    <xf numFmtId="14" fontId="15" fillId="0" borderId="49" xfId="1" applyNumberFormat="1" applyFont="1" applyBorder="1" applyAlignment="1" applyProtection="1">
      <alignment horizontal="center" vertical="center"/>
      <protection locked="0"/>
    </xf>
    <xf numFmtId="14" fontId="15" fillId="2" borderId="18" xfId="0" applyNumberFormat="1" applyFont="1" applyFill="1" applyBorder="1" applyAlignment="1" applyProtection="1">
      <alignment horizontal="center" vertical="center"/>
      <protection locked="0"/>
    </xf>
    <xf numFmtId="164" fontId="15" fillId="2" borderId="18" xfId="3" applyNumberFormat="1" applyFont="1" applyFill="1" applyBorder="1" applyAlignment="1" applyProtection="1">
      <alignment vertical="center"/>
      <protection locked="0"/>
    </xf>
    <xf numFmtId="164" fontId="15" fillId="2" borderId="18" xfId="3" applyNumberFormat="1" applyFont="1" applyFill="1" applyBorder="1" applyAlignment="1" applyProtection="1">
      <alignment horizontal="center" vertical="center"/>
      <protection locked="0"/>
    </xf>
    <xf numFmtId="14" fontId="15" fillId="0" borderId="1" xfId="0" applyNumberFormat="1"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27" fillId="8" borderId="48" xfId="0" applyFont="1" applyFill="1" applyBorder="1" applyAlignment="1">
      <alignment horizontal="center" vertical="center"/>
    </xf>
    <xf numFmtId="164" fontId="24" fillId="0" borderId="23" xfId="2" applyNumberFormat="1" applyFont="1" applyBorder="1" applyAlignment="1">
      <alignment vertical="center"/>
    </xf>
    <xf numFmtId="164" fontId="24" fillId="0" borderId="23" xfId="2" applyNumberFormat="1" applyFont="1" applyBorder="1" applyAlignment="1" applyProtection="1">
      <alignment vertical="center"/>
      <protection locked="0"/>
    </xf>
    <xf numFmtId="164" fontId="23" fillId="0" borderId="34" xfId="3" applyNumberFormat="1" applyFont="1" applyBorder="1" applyAlignment="1" applyProtection="1">
      <alignment vertical="center"/>
      <protection locked="0"/>
    </xf>
    <xf numFmtId="0" fontId="23" fillId="0" borderId="19" xfId="0" applyFont="1" applyBorder="1" applyAlignment="1">
      <alignment horizontal="left" vertical="center"/>
    </xf>
    <xf numFmtId="0" fontId="23" fillId="0" borderId="22" xfId="0" applyFont="1" applyBorder="1" applyAlignment="1">
      <alignment horizontal="left" vertical="center"/>
    </xf>
    <xf numFmtId="164" fontId="23" fillId="0" borderId="34" xfId="3" applyNumberFormat="1" applyFont="1" applyBorder="1" applyAlignment="1">
      <alignment vertical="center"/>
    </xf>
    <xf numFmtId="0" fontId="23" fillId="5" borderId="2" xfId="0" applyFont="1" applyFill="1" applyBorder="1" applyAlignment="1">
      <alignment vertical="center"/>
    </xf>
    <xf numFmtId="0" fontId="15" fillId="3" borderId="18" xfId="0" applyFont="1" applyFill="1" applyBorder="1" applyAlignment="1">
      <alignment horizontal="justify" vertical="center"/>
    </xf>
    <xf numFmtId="0" fontId="13" fillId="8" borderId="18" xfId="0" applyFont="1" applyFill="1" applyBorder="1" applyAlignment="1">
      <alignment horizontal="center" vertical="center" wrapText="1"/>
    </xf>
    <xf numFmtId="0" fontId="13" fillId="8" borderId="35" xfId="0" applyFont="1" applyFill="1" applyBorder="1" applyAlignment="1" applyProtection="1">
      <alignment horizontal="center" vertical="center"/>
      <protection hidden="1"/>
    </xf>
    <xf numFmtId="0" fontId="13" fillId="8" borderId="36" xfId="0" applyFont="1" applyFill="1" applyBorder="1" applyAlignment="1" applyProtection="1">
      <alignment horizontal="center" vertical="center"/>
      <protection hidden="1"/>
    </xf>
    <xf numFmtId="0" fontId="29" fillId="2" borderId="0" xfId="0" applyFont="1" applyFill="1" applyAlignment="1">
      <alignment vertical="center"/>
    </xf>
    <xf numFmtId="14" fontId="29" fillId="2" borderId="0" xfId="0" applyNumberFormat="1" applyFont="1" applyFill="1" applyAlignment="1">
      <alignment vertical="center"/>
    </xf>
    <xf numFmtId="0" fontId="6" fillId="0" borderId="0" xfId="0" applyFont="1" applyAlignment="1" applyProtection="1">
      <alignment horizontal="center" vertical="center"/>
      <protection locked="0"/>
    </xf>
    <xf numFmtId="0" fontId="23" fillId="2" borderId="0" xfId="0" applyFont="1" applyFill="1" applyBorder="1" applyAlignment="1">
      <alignment horizontal="left" vertical="center"/>
    </xf>
    <xf numFmtId="165" fontId="23" fillId="0" borderId="0" xfId="3" applyFont="1" applyBorder="1" applyAlignment="1">
      <alignment horizontal="right" vertical="center"/>
    </xf>
    <xf numFmtId="38" fontId="23" fillId="5" borderId="0" xfId="3" applyNumberFormat="1" applyFont="1" applyFill="1" applyBorder="1" applyAlignment="1">
      <alignment horizontal="right" vertical="center"/>
    </xf>
    <xf numFmtId="0" fontId="15" fillId="2" borderId="0" xfId="0" applyFont="1" applyFill="1" applyBorder="1" applyAlignment="1">
      <alignment vertical="center"/>
    </xf>
    <xf numFmtId="0" fontId="30" fillId="0" borderId="0" xfId="1" applyFont="1" applyBorder="1" applyAlignment="1">
      <alignment vertical="center"/>
    </xf>
    <xf numFmtId="0" fontId="15" fillId="0" borderId="0" xfId="0" applyNumberFormat="1" applyFont="1" applyAlignment="1">
      <alignment horizontal="center" vertical="center"/>
    </xf>
    <xf numFmtId="0" fontId="15" fillId="2" borderId="0" xfId="0" applyNumberFormat="1" applyFont="1" applyFill="1" applyAlignment="1">
      <alignment horizontal="center" vertical="center"/>
    </xf>
    <xf numFmtId="0" fontId="15" fillId="0" borderId="0" xfId="0" applyFont="1" applyFill="1" applyAlignment="1">
      <alignment horizontal="center" vertical="center"/>
    </xf>
    <xf numFmtId="0" fontId="13" fillId="13" borderId="0" xfId="7" applyFont="1" applyBorder="1" applyAlignment="1">
      <alignment horizontal="center" vertical="center"/>
    </xf>
    <xf numFmtId="0" fontId="13" fillId="13" borderId="0" xfId="7" applyFont="1" applyAlignment="1">
      <alignment horizontal="center" vertical="center"/>
    </xf>
    <xf numFmtId="0" fontId="37" fillId="12" borderId="82" xfId="6" applyFont="1" applyAlignment="1">
      <alignment vertical="center"/>
    </xf>
    <xf numFmtId="0" fontId="38" fillId="12" borderId="82" xfId="6" applyFont="1" applyAlignment="1">
      <alignment horizontal="center" vertical="center"/>
    </xf>
    <xf numFmtId="0" fontId="39" fillId="12" borderId="82" xfId="6" applyFont="1" applyAlignment="1">
      <alignment horizontal="center" vertical="center"/>
    </xf>
    <xf numFmtId="0" fontId="39" fillId="12" borderId="82" xfId="6" applyNumberFormat="1" applyFont="1" applyAlignment="1">
      <alignment horizontal="center" vertical="center"/>
    </xf>
    <xf numFmtId="0" fontId="40" fillId="12" borderId="82" xfId="6" applyFont="1" applyAlignment="1">
      <alignment horizontal="center" vertical="center"/>
    </xf>
    <xf numFmtId="164" fontId="15" fillId="0" borderId="1" xfId="3" applyNumberFormat="1" applyFont="1" applyBorder="1" applyAlignment="1" applyProtection="1">
      <alignment vertical="center"/>
      <protection locked="0" hidden="1"/>
    </xf>
    <xf numFmtId="0" fontId="13" fillId="8" borderId="41" xfId="0" applyFont="1" applyFill="1" applyBorder="1" applyAlignment="1">
      <alignment horizontal="center" vertical="center"/>
    </xf>
    <xf numFmtId="1" fontId="15" fillId="2" borderId="26" xfId="0" applyNumberFormat="1" applyFont="1" applyFill="1" applyBorder="1" applyAlignment="1">
      <alignment horizontal="center" vertical="center"/>
    </xf>
    <xf numFmtId="1" fontId="15" fillId="2" borderId="31" xfId="0" applyNumberFormat="1" applyFont="1" applyFill="1" applyBorder="1" applyAlignment="1">
      <alignment horizontal="center" vertical="center"/>
    </xf>
    <xf numFmtId="1" fontId="15" fillId="0" borderId="31" xfId="0" applyNumberFormat="1" applyFont="1" applyBorder="1" applyAlignment="1">
      <alignment horizontal="center" vertical="center"/>
    </xf>
    <xf numFmtId="1" fontId="15" fillId="2" borderId="72" xfId="0" applyNumberFormat="1" applyFont="1" applyFill="1" applyBorder="1" applyAlignment="1">
      <alignment horizontal="center" vertical="center"/>
    </xf>
    <xf numFmtId="0" fontId="13" fillId="8" borderId="90" xfId="0" applyFont="1" applyFill="1" applyBorder="1" applyAlignment="1">
      <alignment horizontal="center" vertical="center"/>
    </xf>
    <xf numFmtId="1" fontId="15" fillId="2" borderId="91" xfId="0" applyNumberFormat="1" applyFont="1" applyFill="1" applyBorder="1" applyAlignment="1">
      <alignment horizontal="center" vertical="center"/>
    </xf>
    <xf numFmtId="1" fontId="15" fillId="0" borderId="91" xfId="0" applyNumberFormat="1" applyFont="1" applyBorder="1" applyAlignment="1">
      <alignment horizontal="center" vertical="center"/>
    </xf>
    <xf numFmtId="1" fontId="15" fillId="2" borderId="92" xfId="0" applyNumberFormat="1" applyFont="1" applyFill="1" applyBorder="1" applyAlignment="1">
      <alignment horizontal="center" vertical="center"/>
    </xf>
    <xf numFmtId="1" fontId="15" fillId="2" borderId="41" xfId="0" applyNumberFormat="1" applyFont="1" applyFill="1" applyBorder="1" applyAlignment="1">
      <alignment horizontal="center" vertical="center"/>
    </xf>
    <xf numFmtId="1" fontId="15" fillId="2" borderId="48" xfId="0" applyNumberFormat="1" applyFont="1" applyFill="1" applyBorder="1" applyAlignment="1">
      <alignment horizontal="center" vertical="center"/>
    </xf>
    <xf numFmtId="0" fontId="23" fillId="2" borderId="19" xfId="0" applyFont="1" applyFill="1" applyBorder="1" applyAlignment="1">
      <alignment horizontal="right" vertical="center"/>
    </xf>
    <xf numFmtId="0" fontId="14" fillId="0" borderId="25" xfId="0" applyFont="1" applyBorder="1" applyAlignment="1">
      <alignment horizontal="center" vertical="center"/>
    </xf>
    <xf numFmtId="0" fontId="0" fillId="0" borderId="18" xfId="0" applyBorder="1"/>
    <xf numFmtId="0" fontId="14" fillId="0" borderId="0" xfId="0" applyFont="1" applyBorder="1" applyAlignment="1">
      <alignment horizontal="center" vertical="center"/>
    </xf>
    <xf numFmtId="0" fontId="15" fillId="0" borderId="0" xfId="0" applyFont="1" applyBorder="1" applyAlignment="1">
      <alignment vertical="center"/>
    </xf>
    <xf numFmtId="0" fontId="14" fillId="0" borderId="0" xfId="0" applyFont="1" applyBorder="1" applyAlignment="1">
      <alignment vertical="center"/>
    </xf>
    <xf numFmtId="164" fontId="23" fillId="0" borderId="0" xfId="3" applyNumberFormat="1" applyFont="1" applyBorder="1" applyAlignment="1">
      <alignment horizontal="right" vertical="center"/>
    </xf>
    <xf numFmtId="0" fontId="14" fillId="0" borderId="0" xfId="0" applyFont="1" applyBorder="1" applyAlignment="1">
      <alignment horizontal="right" vertical="center"/>
    </xf>
    <xf numFmtId="174" fontId="15" fillId="0" borderId="0" xfId="3" applyNumberFormat="1" applyFont="1" applyBorder="1" applyAlignment="1">
      <alignment horizontal="center" vertical="center"/>
    </xf>
    <xf numFmtId="164" fontId="23" fillId="0" borderId="0" xfId="3" applyNumberFormat="1" applyFont="1" applyBorder="1" applyAlignment="1">
      <alignment horizontal="left" vertical="center"/>
    </xf>
    <xf numFmtId="164" fontId="15" fillId="0" borderId="0" xfId="3" applyNumberFormat="1" applyFont="1" applyBorder="1" applyAlignment="1">
      <alignment horizontal="center" vertical="center"/>
    </xf>
    <xf numFmtId="0" fontId="15" fillId="2" borderId="0" xfId="0" applyFont="1" applyFill="1" applyBorder="1" applyAlignment="1">
      <alignment horizontal="center" vertical="center"/>
    </xf>
    <xf numFmtId="168" fontId="16" fillId="0" borderId="1" xfId="3" applyNumberFormat="1" applyFont="1" applyBorder="1" applyAlignment="1" applyProtection="1">
      <alignment vertical="center"/>
      <protection locked="0"/>
    </xf>
    <xf numFmtId="0" fontId="14" fillId="0" borderId="2" xfId="0" applyFont="1" applyBorder="1" applyAlignment="1">
      <alignment horizontal="left" vertical="center"/>
    </xf>
    <xf numFmtId="0" fontId="23" fillId="7" borderId="18" xfId="0" applyFont="1" applyFill="1" applyBorder="1" applyAlignment="1">
      <alignment horizontal="center" vertical="center" wrapText="1"/>
    </xf>
    <xf numFmtId="0" fontId="23" fillId="3" borderId="18" xfId="0" applyFont="1" applyFill="1" applyBorder="1" applyAlignment="1">
      <alignment horizontal="center" vertical="center" wrapText="1"/>
    </xf>
    <xf numFmtId="14" fontId="15" fillId="3" borderId="18" xfId="0" applyNumberFormat="1" applyFont="1" applyFill="1" applyBorder="1" applyAlignment="1" applyProtection="1">
      <alignment vertical="center"/>
    </xf>
    <xf numFmtId="0" fontId="14" fillId="0" borderId="60" xfId="0" applyFont="1" applyBorder="1" applyAlignment="1" applyProtection="1">
      <alignment vertical="center"/>
      <protection locked="0"/>
    </xf>
    <xf numFmtId="0" fontId="23" fillId="2" borderId="2" xfId="0" applyFont="1" applyFill="1" applyBorder="1" applyAlignment="1">
      <alignment horizontal="left" wrapText="1"/>
    </xf>
    <xf numFmtId="0" fontId="23" fillId="2" borderId="0" xfId="0" applyFont="1" applyFill="1" applyBorder="1" applyAlignment="1">
      <alignment horizontal="left" vertical="center" wrapText="1"/>
    </xf>
    <xf numFmtId="0" fontId="23" fillId="0" borderId="0" xfId="0" applyFont="1" applyBorder="1" applyAlignment="1">
      <alignment horizontal="left" vertical="center" wrapText="1"/>
    </xf>
    <xf numFmtId="0" fontId="23" fillId="0" borderId="0" xfId="0" applyFont="1" applyAlignment="1">
      <alignment horizontal="left" vertical="center" wrapText="1"/>
    </xf>
    <xf numFmtId="0" fontId="39" fillId="12" borderId="83" xfId="6" applyNumberFormat="1" applyFont="1" applyBorder="1" applyAlignment="1">
      <alignment horizontal="center" vertical="center"/>
    </xf>
    <xf numFmtId="0" fontId="39" fillId="12" borderId="84" xfId="6" applyNumberFormat="1" applyFont="1" applyBorder="1" applyAlignment="1">
      <alignment horizontal="center" vertical="center"/>
    </xf>
    <xf numFmtId="14" fontId="15" fillId="2" borderId="23" xfId="0" applyNumberFormat="1" applyFont="1" applyFill="1" applyBorder="1" applyAlignment="1" applyProtection="1">
      <alignment horizontal="center" vertical="center"/>
      <protection locked="0"/>
    </xf>
    <xf numFmtId="14" fontId="15" fillId="2" borderId="33" xfId="0" applyNumberFormat="1" applyFont="1" applyFill="1" applyBorder="1" applyAlignment="1" applyProtection="1">
      <alignment horizontal="center" vertical="center"/>
      <protection locked="0"/>
    </xf>
    <xf numFmtId="0" fontId="15" fillId="2" borderId="18" xfId="0" applyFont="1" applyFill="1" applyBorder="1" applyAlignment="1" applyProtection="1">
      <alignment horizontal="left" vertical="center"/>
      <protection locked="0"/>
    </xf>
    <xf numFmtId="0" fontId="13" fillId="10" borderId="23" xfId="0" applyFont="1" applyFill="1" applyBorder="1" applyAlignment="1">
      <alignment horizontal="left" vertical="center"/>
    </xf>
    <xf numFmtId="0" fontId="13" fillId="10" borderId="32" xfId="0" applyFont="1" applyFill="1" applyBorder="1" applyAlignment="1">
      <alignment horizontal="left" vertical="center"/>
    </xf>
    <xf numFmtId="0" fontId="13" fillId="10" borderId="33" xfId="0" applyFont="1" applyFill="1" applyBorder="1" applyAlignment="1">
      <alignment horizontal="left" vertical="center"/>
    </xf>
    <xf numFmtId="0" fontId="15" fillId="3" borderId="23" xfId="0" applyFont="1" applyFill="1" applyBorder="1" applyAlignment="1">
      <alignment horizontal="justify" vertical="center"/>
    </xf>
    <xf numFmtId="0" fontId="15" fillId="3" borderId="32" xfId="0" applyFont="1" applyFill="1" applyBorder="1" applyAlignment="1">
      <alignment horizontal="justify" vertical="center"/>
    </xf>
    <xf numFmtId="0" fontId="15" fillId="3" borderId="33" xfId="0" applyFont="1" applyFill="1" applyBorder="1" applyAlignment="1">
      <alignment horizontal="justify" vertical="center"/>
    </xf>
    <xf numFmtId="0" fontId="23" fillId="7" borderId="37" xfId="0" applyFont="1" applyFill="1" applyBorder="1" applyAlignment="1">
      <alignment horizontal="center" vertical="center"/>
    </xf>
    <xf numFmtId="0" fontId="23" fillId="7" borderId="47" xfId="0" applyFont="1" applyFill="1" applyBorder="1" applyAlignment="1">
      <alignment horizontal="center" vertical="center"/>
    </xf>
    <xf numFmtId="165" fontId="23" fillId="0" borderId="21" xfId="3" applyFont="1" applyBorder="1" applyAlignment="1" applyProtection="1">
      <alignment horizontal="center" vertical="center"/>
      <protection locked="0" hidden="1"/>
    </xf>
    <xf numFmtId="170" fontId="23" fillId="2" borderId="22" xfId="0" applyNumberFormat="1" applyFont="1" applyFill="1" applyBorder="1" applyAlignment="1" applyProtection="1">
      <alignment horizontal="center" vertical="center" wrapText="1"/>
      <protection locked="0" hidden="1"/>
    </xf>
    <xf numFmtId="170" fontId="23" fillId="2" borderId="55" xfId="0" applyNumberFormat="1" applyFont="1" applyFill="1" applyBorder="1" applyAlignment="1" applyProtection="1">
      <alignment horizontal="center" vertical="center" wrapText="1"/>
      <protection locked="0" hidden="1"/>
    </xf>
    <xf numFmtId="165" fontId="15" fillId="0" borderId="22" xfId="3" applyFont="1" applyBorder="1" applyAlignment="1" applyProtection="1">
      <alignment horizontal="center" vertical="center"/>
      <protection locked="0" hidden="1"/>
    </xf>
    <xf numFmtId="165" fontId="15" fillId="0" borderId="55" xfId="3" applyFont="1" applyBorder="1" applyAlignment="1" applyProtection="1">
      <alignment horizontal="center" vertical="center"/>
      <protection locked="0" hidden="1"/>
    </xf>
    <xf numFmtId="165" fontId="23" fillId="3" borderId="22" xfId="3" applyFont="1" applyFill="1" applyBorder="1" applyAlignment="1" applyProtection="1">
      <alignment horizontal="center" vertical="center"/>
      <protection hidden="1"/>
    </xf>
    <xf numFmtId="165" fontId="23" fillId="3" borderId="55" xfId="3" applyFont="1" applyFill="1" applyBorder="1" applyAlignment="1" applyProtection="1">
      <alignment horizontal="center" vertical="center"/>
      <protection hidden="1"/>
    </xf>
    <xf numFmtId="165" fontId="23" fillId="0" borderId="56" xfId="3" applyFont="1" applyBorder="1" applyAlignment="1" applyProtection="1">
      <alignment horizontal="center" vertical="center"/>
      <protection locked="0" hidden="1"/>
    </xf>
    <xf numFmtId="0" fontId="27" fillId="8" borderId="19" xfId="0" applyFont="1" applyFill="1" applyBorder="1" applyAlignment="1">
      <alignment horizontal="center" vertical="center"/>
    </xf>
    <xf numFmtId="0" fontId="27" fillId="8" borderId="22" xfId="0" applyFont="1" applyFill="1" applyBorder="1" applyAlignment="1">
      <alignment horizontal="center" vertical="center"/>
    </xf>
    <xf numFmtId="0" fontId="27" fillId="8" borderId="55" xfId="0" applyFont="1" applyFill="1" applyBorder="1" applyAlignment="1">
      <alignment horizontal="center" vertical="center"/>
    </xf>
    <xf numFmtId="165" fontId="23" fillId="0" borderId="22" xfId="3" applyFont="1" applyBorder="1" applyAlignment="1" applyProtection="1">
      <alignment horizontal="center" vertical="center"/>
      <protection locked="0" hidden="1"/>
    </xf>
    <xf numFmtId="165" fontId="23" fillId="0" borderId="55" xfId="3" applyFont="1" applyBorder="1" applyAlignment="1" applyProtection="1">
      <alignment horizontal="center" vertical="center"/>
      <protection locked="0" hidden="1"/>
    </xf>
    <xf numFmtId="0" fontId="27" fillId="8" borderId="57" xfId="0" applyFont="1" applyFill="1" applyBorder="1" applyAlignment="1">
      <alignment horizontal="center" vertical="center"/>
    </xf>
    <xf numFmtId="0" fontId="27" fillId="8" borderId="58" xfId="0" applyFont="1" applyFill="1" applyBorder="1" applyAlignment="1">
      <alignment horizontal="center" vertical="center"/>
    </xf>
    <xf numFmtId="0" fontId="27" fillId="8" borderId="59" xfId="0" applyFont="1" applyFill="1" applyBorder="1" applyAlignment="1">
      <alignment horizontal="center" vertical="center"/>
    </xf>
    <xf numFmtId="0" fontId="15" fillId="2" borderId="53" xfId="0" applyFont="1" applyFill="1" applyBorder="1" applyAlignment="1">
      <alignment horizontal="left" vertical="center"/>
    </xf>
    <xf numFmtId="0" fontId="15" fillId="2" borderId="54" xfId="0" applyFont="1" applyFill="1" applyBorder="1" applyAlignment="1">
      <alignment horizontal="left" vertical="center"/>
    </xf>
    <xf numFmtId="0" fontId="23" fillId="3" borderId="53" xfId="0" applyFont="1" applyFill="1" applyBorder="1" applyAlignment="1">
      <alignment horizontal="left" vertical="center"/>
    </xf>
    <xf numFmtId="0" fontId="23" fillId="3" borderId="54" xfId="0" applyFont="1" applyFill="1" applyBorder="1" applyAlignment="1">
      <alignment horizontal="left" vertical="center"/>
    </xf>
    <xf numFmtId="4" fontId="15" fillId="0" borderId="22" xfId="3" applyNumberFormat="1" applyFont="1" applyBorder="1" applyAlignment="1" applyProtection="1">
      <alignment horizontal="right" vertical="center"/>
      <protection locked="0"/>
    </xf>
    <xf numFmtId="4" fontId="15" fillId="0" borderId="55" xfId="3" applyNumberFormat="1" applyFont="1" applyBorder="1" applyAlignment="1" applyProtection="1">
      <alignment horizontal="right" vertical="center"/>
      <protection locked="0"/>
    </xf>
    <xf numFmtId="4" fontId="23" fillId="3" borderId="22" xfId="3" applyNumberFormat="1" applyFont="1" applyFill="1" applyBorder="1" applyAlignment="1" applyProtection="1">
      <alignment horizontal="right" vertical="center"/>
      <protection hidden="1"/>
    </xf>
    <xf numFmtId="4" fontId="23" fillId="3" borderId="55" xfId="3" applyNumberFormat="1" applyFont="1" applyFill="1" applyBorder="1" applyAlignment="1" applyProtection="1">
      <alignment horizontal="right" vertical="center"/>
      <protection hidden="1"/>
    </xf>
    <xf numFmtId="4" fontId="23" fillId="0" borderId="22" xfId="3" applyNumberFormat="1" applyFont="1" applyBorder="1" applyAlignment="1" applyProtection="1">
      <alignment horizontal="right" vertical="center"/>
      <protection locked="0"/>
    </xf>
    <xf numFmtId="4" fontId="15" fillId="2" borderId="22" xfId="3" applyNumberFormat="1" applyFont="1" applyFill="1" applyBorder="1" applyAlignment="1" applyProtection="1">
      <alignment horizontal="right" vertical="center"/>
      <protection locked="0"/>
    </xf>
    <xf numFmtId="0" fontId="23" fillId="7" borderId="18" xfId="0" applyFont="1" applyFill="1" applyBorder="1" applyAlignment="1">
      <alignment horizontal="center" vertical="center"/>
    </xf>
    <xf numFmtId="0" fontId="16" fillId="0" borderId="24"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52" xfId="0" applyFont="1" applyBorder="1" applyAlignment="1" applyProtection="1">
      <alignment horizontal="center" vertical="center"/>
      <protection locked="0"/>
    </xf>
    <xf numFmtId="16" fontId="16" fillId="0" borderId="24" xfId="0" applyNumberFormat="1" applyFont="1" applyBorder="1" applyAlignment="1" applyProtection="1">
      <alignment horizontal="center" vertical="center"/>
      <protection locked="0"/>
    </xf>
    <xf numFmtId="0" fontId="16" fillId="0" borderId="60" xfId="0" applyFont="1" applyBorder="1" applyAlignment="1" applyProtection="1">
      <alignment horizontal="center" vertical="center"/>
      <protection locked="0"/>
    </xf>
    <xf numFmtId="0" fontId="23" fillId="7" borderId="23" xfId="0" applyFont="1" applyFill="1" applyBorder="1" applyAlignment="1">
      <alignment horizontal="center" wrapText="1"/>
    </xf>
    <xf numFmtId="0" fontId="23" fillId="7" borderId="33" xfId="0" applyFont="1" applyFill="1" applyBorder="1" applyAlignment="1">
      <alignment horizontal="center" wrapText="1"/>
    </xf>
    <xf numFmtId="0" fontId="30" fillId="0" borderId="24" xfId="1" applyFont="1" applyBorder="1" applyAlignment="1" applyProtection="1">
      <alignment horizontal="left" vertical="center"/>
      <protection locked="0"/>
    </xf>
    <xf numFmtId="0" fontId="15" fillId="0" borderId="51" xfId="0" applyFont="1" applyBorder="1" applyAlignment="1" applyProtection="1">
      <alignment horizontal="left" vertical="center"/>
      <protection locked="0"/>
    </xf>
    <xf numFmtId="0" fontId="15" fillId="0" borderId="52" xfId="0" applyFont="1" applyBorder="1" applyAlignment="1" applyProtection="1">
      <alignment horizontal="left" vertical="center"/>
      <protection locked="0"/>
    </xf>
    <xf numFmtId="0" fontId="23" fillId="7" borderId="23" xfId="0" applyFont="1" applyFill="1" applyBorder="1" applyAlignment="1">
      <alignment horizontal="center" vertical="center" wrapText="1"/>
    </xf>
    <xf numFmtId="0" fontId="23" fillId="7" borderId="33" xfId="0" applyFont="1" applyFill="1" applyBorder="1" applyAlignment="1">
      <alignment horizontal="center" vertical="center" wrapText="1"/>
    </xf>
    <xf numFmtId="0" fontId="23" fillId="3" borderId="23" xfId="0" applyFont="1" applyFill="1" applyBorder="1" applyAlignment="1">
      <alignment horizontal="center" vertical="center"/>
    </xf>
    <xf numFmtId="0" fontId="23" fillId="3" borderId="32" xfId="0" applyFont="1" applyFill="1" applyBorder="1" applyAlignment="1">
      <alignment horizontal="center" vertical="center"/>
    </xf>
    <xf numFmtId="0" fontId="23" fillId="3" borderId="33" xfId="0" applyFont="1" applyFill="1" applyBorder="1" applyAlignment="1">
      <alignment horizontal="center" vertical="center"/>
    </xf>
    <xf numFmtId="0" fontId="23" fillId="3" borderId="18" xfId="0" applyFont="1" applyFill="1" applyBorder="1" applyAlignment="1">
      <alignment horizontal="center" vertical="center"/>
    </xf>
    <xf numFmtId="0" fontId="15" fillId="0" borderId="76" xfId="0" applyFont="1" applyBorder="1" applyAlignment="1" applyProtection="1">
      <alignment horizontal="left" vertical="center"/>
      <protection locked="0"/>
    </xf>
    <xf numFmtId="0" fontId="15" fillId="0" borderId="77" xfId="0" applyFont="1" applyBorder="1" applyAlignment="1" applyProtection="1">
      <alignment horizontal="left" vertical="center"/>
      <protection locked="0"/>
    </xf>
    <xf numFmtId="0" fontId="15" fillId="0" borderId="78"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15" fillId="0" borderId="9" xfId="0" applyFont="1" applyBorder="1" applyAlignment="1" applyProtection="1">
      <alignment horizontal="left" vertical="center"/>
      <protection locked="0"/>
    </xf>
    <xf numFmtId="0" fontId="15" fillId="0" borderId="79" xfId="0" applyFont="1" applyBorder="1" applyAlignment="1" applyProtection="1">
      <alignment horizontal="left" vertical="center"/>
      <protection locked="0"/>
    </xf>
    <xf numFmtId="0" fontId="15" fillId="0" borderId="80" xfId="0" applyFont="1" applyBorder="1" applyAlignment="1" applyProtection="1">
      <alignment horizontal="left" vertical="center"/>
      <protection locked="0"/>
    </xf>
    <xf numFmtId="0" fontId="15" fillId="0" borderId="81" xfId="0" applyFont="1" applyBorder="1" applyAlignment="1" applyProtection="1">
      <alignment horizontal="left" vertical="center"/>
      <protection locked="0"/>
    </xf>
    <xf numFmtId="0" fontId="30" fillId="0" borderId="18" xfId="1"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60" xfId="0" applyFont="1" applyBorder="1" applyAlignment="1" applyProtection="1">
      <alignment horizontal="center" vertical="center"/>
      <protection locked="0"/>
    </xf>
    <xf numFmtId="0" fontId="15" fillId="0" borderId="24" xfId="0" applyFont="1" applyBorder="1" applyAlignment="1" applyProtection="1">
      <alignment horizontal="center" vertical="center" wrapText="1"/>
      <protection locked="0"/>
    </xf>
    <xf numFmtId="0" fontId="15" fillId="0" borderId="52" xfId="0" applyFont="1" applyBorder="1" applyAlignment="1" applyProtection="1">
      <alignment horizontal="center" vertical="center" wrapText="1"/>
      <protection locked="0"/>
    </xf>
    <xf numFmtId="0" fontId="15" fillId="0" borderId="51" xfId="0" applyFont="1" applyBorder="1" applyAlignment="1" applyProtection="1">
      <alignment horizontal="center" vertical="center"/>
      <protection locked="0"/>
    </xf>
    <xf numFmtId="0" fontId="15" fillId="0" borderId="52" xfId="0" applyFont="1" applyBorder="1" applyAlignment="1" applyProtection="1">
      <alignment horizontal="center" vertical="center"/>
      <protection locked="0"/>
    </xf>
    <xf numFmtId="0" fontId="23" fillId="7" borderId="18" xfId="0" applyFont="1" applyFill="1" applyBorder="1" applyAlignment="1">
      <alignment horizontal="left" vertical="center"/>
    </xf>
    <xf numFmtId="0" fontId="23" fillId="0" borderId="2" xfId="0" applyFont="1" applyBorder="1" applyAlignment="1">
      <alignment horizontal="center" vertical="center"/>
    </xf>
    <xf numFmtId="0" fontId="23" fillId="0" borderId="0" xfId="0" applyFont="1" applyAlignment="1">
      <alignment horizontal="center" vertical="center"/>
    </xf>
    <xf numFmtId="14" fontId="15" fillId="0" borderId="24" xfId="0" applyNumberFormat="1" applyFont="1" applyBorder="1" applyAlignment="1" applyProtection="1">
      <alignment horizontal="center" vertical="center"/>
      <protection locked="0"/>
    </xf>
    <xf numFmtId="14" fontId="15" fillId="0" borderId="52" xfId="0" applyNumberFormat="1"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14" fillId="0" borderId="0" xfId="0" applyFont="1" applyBorder="1" applyAlignment="1">
      <alignment horizontal="center" vertical="center"/>
    </xf>
    <xf numFmtId="0" fontId="14" fillId="0" borderId="61" xfId="0" applyFont="1" applyBorder="1" applyAlignment="1">
      <alignment horizontal="center" vertical="center"/>
    </xf>
    <xf numFmtId="0" fontId="13" fillId="0" borderId="0" xfId="0" applyFont="1" applyAlignment="1">
      <alignment horizontal="center" vertical="center"/>
    </xf>
    <xf numFmtId="0" fontId="27" fillId="8" borderId="41" xfId="0" applyFont="1" applyFill="1" applyBorder="1" applyAlignment="1">
      <alignment horizontal="center" vertical="center"/>
    </xf>
    <xf numFmtId="0" fontId="27" fillId="8" borderId="42" xfId="0" applyFont="1" applyFill="1" applyBorder="1" applyAlignment="1">
      <alignment horizontal="center" vertical="center"/>
    </xf>
    <xf numFmtId="0" fontId="27" fillId="8" borderId="75" xfId="0" applyFont="1" applyFill="1" applyBorder="1" applyAlignment="1">
      <alignment horizontal="center" vertical="center"/>
    </xf>
    <xf numFmtId="0" fontId="15" fillId="2" borderId="39" xfId="0" applyFont="1" applyFill="1" applyBorder="1" applyAlignment="1">
      <alignment vertical="center"/>
    </xf>
    <xf numFmtId="0" fontId="15" fillId="2" borderId="29" xfId="0" applyFont="1" applyFill="1" applyBorder="1" applyAlignment="1">
      <alignment vertical="center"/>
    </xf>
    <xf numFmtId="0" fontId="15" fillId="2" borderId="70" xfId="0" applyFont="1" applyFill="1" applyBorder="1" applyAlignment="1">
      <alignment vertical="center"/>
    </xf>
    <xf numFmtId="0" fontId="15" fillId="2" borderId="37" xfId="0" applyFont="1" applyFill="1" applyBorder="1" applyAlignment="1">
      <alignment vertical="center"/>
    </xf>
    <xf numFmtId="0" fontId="30" fillId="0" borderId="14" xfId="1" applyFont="1" applyBorder="1" applyAlignment="1">
      <alignment horizontal="center" vertical="center"/>
    </xf>
    <xf numFmtId="0" fontId="30" fillId="0" borderId="44" xfId="1" applyFont="1" applyBorder="1" applyAlignment="1">
      <alignment horizontal="center"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13" fillId="10" borderId="3" xfId="0" applyFont="1" applyFill="1" applyBorder="1" applyAlignment="1">
      <alignment horizontal="left" vertical="center"/>
    </xf>
    <xf numFmtId="0" fontId="13" fillId="10" borderId="4" xfId="0" applyFont="1" applyFill="1" applyBorder="1" applyAlignment="1">
      <alignment horizontal="left" vertical="center"/>
    </xf>
    <xf numFmtId="0" fontId="17" fillId="0" borderId="6" xfId="0" applyFont="1" applyBorder="1" applyAlignment="1">
      <alignment horizontal="justify" vertical="center" wrapText="1"/>
    </xf>
    <xf numFmtId="0" fontId="17" fillId="0" borderId="7" xfId="0" applyFont="1" applyBorder="1" applyAlignment="1">
      <alignment horizontal="justify" vertical="center" wrapText="1"/>
    </xf>
    <xf numFmtId="0" fontId="17" fillId="0" borderId="8" xfId="0" applyFont="1" applyBorder="1" applyAlignment="1">
      <alignment horizontal="justify" vertical="center" wrapText="1"/>
    </xf>
    <xf numFmtId="0" fontId="17" fillId="0" borderId="2" xfId="0" applyFont="1" applyBorder="1" applyAlignment="1">
      <alignment horizontal="justify" vertical="center" wrapText="1"/>
    </xf>
    <xf numFmtId="0" fontId="17" fillId="0" borderId="0" xfId="0" applyFont="1" applyAlignment="1">
      <alignment horizontal="justify" vertical="center" wrapText="1"/>
    </xf>
    <xf numFmtId="0" fontId="17" fillId="0" borderId="9" xfId="0" applyFont="1" applyBorder="1" applyAlignment="1">
      <alignment horizontal="justify" vertical="center" wrapText="1"/>
    </xf>
    <xf numFmtId="0" fontId="13" fillId="8" borderId="11"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5" fillId="2" borderId="72" xfId="0" applyFont="1" applyFill="1" applyBorder="1" applyAlignment="1">
      <alignment vertical="center"/>
    </xf>
    <xf numFmtId="0" fontId="15" fillId="2" borderId="73" xfId="0" applyFont="1" applyFill="1" applyBorder="1" applyAlignment="1">
      <alignment vertical="center"/>
    </xf>
    <xf numFmtId="0" fontId="15" fillId="2" borderId="74" xfId="0" applyFont="1" applyFill="1" applyBorder="1" applyAlignment="1">
      <alignment vertical="center"/>
    </xf>
    <xf numFmtId="0" fontId="13" fillId="8" borderId="10"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11" borderId="23" xfId="0" applyFont="1" applyFill="1" applyBorder="1" applyAlignment="1">
      <alignment horizontal="center" vertical="center"/>
    </xf>
    <xf numFmtId="0" fontId="13" fillId="11" borderId="32" xfId="0" applyFont="1" applyFill="1" applyBorder="1" applyAlignment="1">
      <alignment horizontal="center" vertical="center"/>
    </xf>
    <xf numFmtId="0" fontId="13" fillId="11" borderId="33" xfId="0" applyFont="1" applyFill="1" applyBorder="1" applyAlignment="1">
      <alignment horizontal="center" vertical="center"/>
    </xf>
    <xf numFmtId="0" fontId="23" fillId="0" borderId="33" xfId="0" applyFont="1" applyBorder="1" applyAlignment="1">
      <alignment horizontal="center" vertical="center"/>
    </xf>
    <xf numFmtId="0" fontId="23" fillId="0" borderId="18" xfId="0" applyFont="1" applyBorder="1" applyAlignment="1">
      <alignment horizontal="center" vertical="center"/>
    </xf>
    <xf numFmtId="0" fontId="14" fillId="0" borderId="7" xfId="0" applyFont="1" applyBorder="1" applyAlignment="1">
      <alignment horizontal="center" vertical="center" readingOrder="1"/>
    </xf>
    <xf numFmtId="0" fontId="13" fillId="14" borderId="0" xfId="0" applyFont="1" applyFill="1" applyBorder="1" applyAlignment="1">
      <alignment horizontal="center" vertical="center"/>
    </xf>
    <xf numFmtId="0" fontId="13" fillId="13" borderId="0" xfId="7" applyFont="1" applyBorder="1" applyAlignment="1">
      <alignment horizontal="center" vertical="center"/>
    </xf>
    <xf numFmtId="0" fontId="40" fillId="12" borderId="82" xfId="6" applyFont="1" applyAlignment="1">
      <alignment horizontal="center" vertical="center"/>
    </xf>
    <xf numFmtId="0" fontId="23" fillId="0" borderId="14" xfId="0" quotePrefix="1" applyFont="1" applyBorder="1" applyAlignment="1">
      <alignment horizontal="center" vertical="top" wrapText="1"/>
    </xf>
    <xf numFmtId="0" fontId="23" fillId="0" borderId="9" xfId="0" quotePrefix="1" applyFont="1" applyBorder="1" applyAlignment="1">
      <alignment horizontal="center" vertical="top" wrapText="1"/>
    </xf>
    <xf numFmtId="0" fontId="13" fillId="13" borderId="85" xfId="7" applyFont="1" applyBorder="1" applyAlignment="1">
      <alignment horizontal="center" vertical="center"/>
    </xf>
    <xf numFmtId="0" fontId="39" fillId="12" borderId="83" xfId="6" applyFont="1" applyBorder="1" applyAlignment="1">
      <alignment horizontal="center" vertical="center"/>
    </xf>
    <xf numFmtId="0" fontId="39" fillId="12" borderId="84" xfId="6" applyFont="1" applyBorder="1" applyAlignment="1">
      <alignment horizontal="center" vertical="center"/>
    </xf>
    <xf numFmtId="0" fontId="33" fillId="0" borderId="2" xfId="0" applyFont="1" applyBorder="1" applyAlignment="1">
      <alignment horizontal="center" vertical="center" readingOrder="1"/>
    </xf>
    <xf numFmtId="0" fontId="33" fillId="0" borderId="0" xfId="0" applyFont="1" applyAlignment="1">
      <alignment horizontal="center" vertical="center" readingOrder="1"/>
    </xf>
    <xf numFmtId="0" fontId="33" fillId="0" borderId="9" xfId="0" applyFont="1" applyBorder="1" applyAlignment="1">
      <alignment horizontal="center" vertical="center" readingOrder="1"/>
    </xf>
    <xf numFmtId="0" fontId="17" fillId="0" borderId="3" xfId="0" applyFont="1" applyBorder="1" applyAlignment="1">
      <alignment horizontal="justify" vertical="center" wrapText="1"/>
    </xf>
    <xf numFmtId="0" fontId="17" fillId="0" borderId="4" xfId="0" applyFont="1" applyBorder="1" applyAlignment="1">
      <alignment horizontal="justify" vertical="center" wrapText="1"/>
    </xf>
    <xf numFmtId="0" fontId="17" fillId="0" borderId="5" xfId="0" applyFont="1" applyBorder="1" applyAlignment="1">
      <alignment horizontal="justify" vertical="center"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17" fillId="0" borderId="8" xfId="0" applyFont="1" applyBorder="1" applyAlignment="1">
      <alignment horizontal="left" wrapText="1"/>
    </xf>
    <xf numFmtId="0" fontId="19" fillId="0" borderId="2" xfId="0" applyFont="1" applyBorder="1" applyAlignment="1">
      <alignment horizontal="justify" vertical="center" wrapText="1"/>
    </xf>
    <xf numFmtId="0" fontId="19" fillId="0" borderId="0" xfId="0" applyFont="1" applyAlignment="1">
      <alignment horizontal="justify" vertical="center" wrapText="1"/>
    </xf>
    <xf numFmtId="0" fontId="19" fillId="0" borderId="9"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0" xfId="0" applyFont="1" applyAlignment="1">
      <alignment horizontal="justify" vertical="center" wrapText="1"/>
    </xf>
    <xf numFmtId="0" fontId="34" fillId="0" borderId="9" xfId="0" applyFont="1" applyBorder="1" applyAlignment="1">
      <alignment horizontal="justify" vertical="center" wrapText="1"/>
    </xf>
    <xf numFmtId="0" fontId="16" fillId="0" borderId="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3" fillId="8" borderId="17"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6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66" xfId="0" applyFont="1" applyFill="1" applyBorder="1" applyAlignment="1">
      <alignment horizontal="center" vertical="center" wrapText="1"/>
    </xf>
    <xf numFmtId="0" fontId="27" fillId="8" borderId="67" xfId="0" applyFont="1" applyFill="1" applyBorder="1" applyAlignment="1">
      <alignment horizontal="center" vertical="center"/>
    </xf>
    <xf numFmtId="0" fontId="27" fillId="8" borderId="68" xfId="0" applyFont="1" applyFill="1" applyBorder="1" applyAlignment="1">
      <alignment horizontal="center" vertical="center"/>
    </xf>
    <xf numFmtId="1" fontId="23" fillId="2" borderId="86" xfId="0" applyNumberFormat="1" applyFont="1" applyFill="1" applyBorder="1" applyAlignment="1">
      <alignment horizontal="center" vertical="center"/>
    </xf>
    <xf numFmtId="1" fontId="23" fillId="2" borderId="87" xfId="0" applyNumberFormat="1" applyFont="1" applyFill="1" applyBorder="1" applyAlignment="1">
      <alignment horizontal="center" vertical="center"/>
    </xf>
    <xf numFmtId="0" fontId="13" fillId="8" borderId="39" xfId="0" applyFont="1" applyFill="1" applyBorder="1" applyAlignment="1">
      <alignment horizontal="center" vertical="center"/>
    </xf>
    <xf numFmtId="0" fontId="13" fillId="8" borderId="30" xfId="0" applyFont="1" applyFill="1" applyBorder="1" applyAlignment="1">
      <alignment horizontal="center" vertical="center"/>
    </xf>
    <xf numFmtId="0" fontId="13" fillId="8" borderId="40" xfId="0" applyFont="1" applyFill="1" applyBorder="1" applyAlignment="1">
      <alignment horizontal="center" vertical="center"/>
    </xf>
    <xf numFmtId="0" fontId="13" fillId="8" borderId="36" xfId="0" applyFont="1" applyFill="1" applyBorder="1" applyAlignment="1">
      <alignment horizontal="center" vertical="center"/>
    </xf>
    <xf numFmtId="0" fontId="15" fillId="2" borderId="40" xfId="0" applyFont="1" applyFill="1" applyBorder="1" applyAlignment="1">
      <alignment horizontal="left" vertical="center" wrapText="1"/>
    </xf>
    <xf numFmtId="0" fontId="15" fillId="2" borderId="69" xfId="0" applyFont="1" applyFill="1" applyBorder="1" applyAlignment="1">
      <alignment horizontal="left" vertical="center" wrapText="1"/>
    </xf>
    <xf numFmtId="0" fontId="15" fillId="0" borderId="71" xfId="0" applyFont="1" applyBorder="1" applyAlignment="1">
      <alignment horizontal="left" vertical="center" wrapText="1"/>
    </xf>
    <xf numFmtId="0" fontId="15" fillId="0" borderId="23" xfId="0" applyFont="1" applyBorder="1" applyAlignment="1">
      <alignment horizontal="left" vertical="center" wrapText="1"/>
    </xf>
    <xf numFmtId="0" fontId="15" fillId="2" borderId="39" xfId="0" applyFont="1" applyFill="1" applyBorder="1" applyAlignment="1">
      <alignment horizontal="left" vertical="center" wrapText="1"/>
    </xf>
    <xf numFmtId="0" fontId="15" fillId="2" borderId="67" xfId="0" applyFont="1" applyFill="1" applyBorder="1" applyAlignment="1">
      <alignment horizontal="left" vertical="center" wrapText="1"/>
    </xf>
    <xf numFmtId="0" fontId="15" fillId="2" borderId="71"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27" fillId="8" borderId="88" xfId="0" applyFont="1" applyFill="1" applyBorder="1" applyAlignment="1">
      <alignment horizontal="center" vertical="center"/>
    </xf>
    <xf numFmtId="0" fontId="27" fillId="8" borderId="89" xfId="0" applyFont="1" applyFill="1" applyBorder="1" applyAlignment="1">
      <alignment horizontal="center" vertical="center"/>
    </xf>
    <xf numFmtId="0" fontId="15" fillId="2" borderId="18" xfId="0" applyFont="1" applyFill="1" applyBorder="1" applyAlignment="1">
      <alignment horizontal="left" vertical="center"/>
    </xf>
    <xf numFmtId="0" fontId="15" fillId="2" borderId="72" xfId="0" applyFont="1" applyFill="1" applyBorder="1" applyAlignment="1">
      <alignment horizontal="left" vertical="center"/>
    </xf>
    <xf numFmtId="0" fontId="15" fillId="2" borderId="73" xfId="0" applyFont="1" applyFill="1" applyBorder="1" applyAlignment="1">
      <alignment horizontal="left" vertical="center"/>
    </xf>
    <xf numFmtId="0" fontId="15" fillId="2" borderId="74" xfId="0" applyFont="1" applyFill="1" applyBorder="1" applyAlignment="1">
      <alignment horizontal="left" vertical="center"/>
    </xf>
    <xf numFmtId="0" fontId="14" fillId="0" borderId="2" xfId="0" applyFont="1" applyBorder="1" applyAlignment="1">
      <alignment horizontal="left" wrapText="1"/>
    </xf>
    <xf numFmtId="0" fontId="14" fillId="0" borderId="0" xfId="0" applyFont="1" applyAlignment="1">
      <alignment horizontal="left" wrapText="1"/>
    </xf>
    <xf numFmtId="0" fontId="14" fillId="0" borderId="9" xfId="0" applyFont="1" applyBorder="1" applyAlignment="1">
      <alignment horizontal="left" wrapText="1"/>
    </xf>
    <xf numFmtId="0" fontId="23" fillId="0" borderId="25" xfId="0" applyFont="1" applyBorder="1" applyAlignment="1">
      <alignment horizontal="center" vertical="center"/>
    </xf>
    <xf numFmtId="0" fontId="23" fillId="0" borderId="61" xfId="0" applyFont="1" applyBorder="1" applyAlignment="1">
      <alignment horizontal="center" vertical="center"/>
    </xf>
    <xf numFmtId="0" fontId="14" fillId="0" borderId="2"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0" xfId="0" applyFont="1" applyAlignment="1">
      <alignment horizontal="center" vertical="center"/>
    </xf>
    <xf numFmtId="0" fontId="30" fillId="0" borderId="24" xfId="1" applyFont="1" applyBorder="1" applyAlignment="1" applyProtection="1">
      <alignment horizontal="center" vertical="center"/>
      <protection locked="0"/>
    </xf>
    <xf numFmtId="170" fontId="15" fillId="0" borderId="24" xfId="0" applyNumberFormat="1" applyFont="1" applyBorder="1" applyAlignment="1" applyProtection="1">
      <alignment horizontal="center" vertical="center"/>
      <protection locked="0"/>
    </xf>
    <xf numFmtId="170" fontId="15" fillId="0" borderId="51" xfId="0" applyNumberFormat="1" applyFont="1" applyBorder="1" applyAlignment="1" applyProtection="1">
      <alignment horizontal="center" vertical="center"/>
      <protection locked="0"/>
    </xf>
    <xf numFmtId="170" fontId="15" fillId="0" borderId="52" xfId="0" applyNumberFormat="1" applyFont="1" applyBorder="1" applyAlignment="1" applyProtection="1">
      <alignment horizontal="center" vertical="center"/>
      <protection locked="0"/>
    </xf>
    <xf numFmtId="0" fontId="15" fillId="0" borderId="6" xfId="0" applyFont="1" applyBorder="1" applyAlignment="1" applyProtection="1">
      <alignment horizontal="justify" vertical="center" wrapText="1"/>
      <protection locked="0"/>
    </xf>
    <xf numFmtId="0" fontId="15" fillId="0" borderId="7" xfId="0" applyFont="1" applyBorder="1" applyAlignment="1" applyProtection="1">
      <alignment horizontal="justify" vertical="center" wrapText="1"/>
      <protection locked="0"/>
    </xf>
    <xf numFmtId="0" fontId="15" fillId="0" borderId="8" xfId="0" applyFont="1" applyBorder="1" applyAlignment="1" applyProtection="1">
      <alignment horizontal="justify" vertical="center" wrapText="1"/>
      <protection locked="0"/>
    </xf>
    <xf numFmtId="0" fontId="15" fillId="0" borderId="2" xfId="0" applyFont="1" applyBorder="1" applyAlignment="1" applyProtection="1">
      <alignment horizontal="justify" vertical="center" wrapText="1"/>
      <protection locked="0"/>
    </xf>
    <xf numFmtId="0" fontId="15" fillId="0" borderId="0" xfId="0" applyFont="1" applyAlignment="1" applyProtection="1">
      <alignment horizontal="justify" vertical="center" wrapText="1"/>
      <protection locked="0"/>
    </xf>
    <xf numFmtId="0" fontId="15" fillId="0" borderId="9" xfId="0" applyFont="1" applyBorder="1" applyAlignment="1" applyProtection="1">
      <alignment horizontal="justify" vertical="center" wrapText="1"/>
      <protection locked="0"/>
    </xf>
    <xf numFmtId="0" fontId="15" fillId="0" borderId="3" xfId="0" applyFont="1" applyBorder="1" applyAlignment="1" applyProtection="1">
      <alignment horizontal="justify" vertical="center" wrapText="1"/>
      <protection locked="0"/>
    </xf>
    <xf numFmtId="0" fontId="15" fillId="0" borderId="4"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5" fillId="0" borderId="18" xfId="0" applyFont="1" applyBorder="1" applyAlignment="1" applyProtection="1">
      <alignment horizontal="justify" vertical="center" wrapText="1"/>
      <protection locked="0"/>
    </xf>
    <xf numFmtId="0" fontId="23" fillId="7" borderId="23" xfId="0" applyFont="1" applyFill="1" applyBorder="1" applyAlignment="1">
      <alignment horizontal="center" vertical="center"/>
    </xf>
    <xf numFmtId="0" fontId="23" fillId="7" borderId="32" xfId="0" applyFont="1" applyFill="1" applyBorder="1" applyAlignment="1">
      <alignment horizontal="center" vertical="center"/>
    </xf>
    <xf numFmtId="0" fontId="23" fillId="7" borderId="33" xfId="0" applyFont="1" applyFill="1" applyBorder="1" applyAlignment="1">
      <alignment horizontal="center" vertical="center"/>
    </xf>
    <xf numFmtId="0" fontId="27" fillId="8" borderId="62" xfId="0" applyFont="1" applyFill="1" applyBorder="1" applyAlignment="1">
      <alignment horizontal="center" vertical="center"/>
    </xf>
    <xf numFmtId="0" fontId="27" fillId="8" borderId="63" xfId="0" applyFont="1" applyFill="1" applyBorder="1" applyAlignment="1">
      <alignment horizontal="center" vertical="center"/>
    </xf>
    <xf numFmtId="0" fontId="27" fillId="8" borderId="64" xfId="0" applyFont="1" applyFill="1" applyBorder="1" applyAlignment="1">
      <alignment horizontal="center" vertical="center"/>
    </xf>
    <xf numFmtId="0" fontId="32" fillId="2" borderId="0" xfId="0" applyFont="1" applyFill="1" applyAlignment="1">
      <alignment horizontal="left" vertical="center" wrapText="1"/>
    </xf>
    <xf numFmtId="0" fontId="23" fillId="2" borderId="24" xfId="0" applyFont="1" applyFill="1" applyBorder="1" applyAlignment="1" applyProtection="1">
      <alignment horizontal="center" vertical="center"/>
      <protection locked="0"/>
    </xf>
    <xf numFmtId="0" fontId="23" fillId="2" borderId="52" xfId="0" applyFont="1" applyFill="1" applyBorder="1" applyAlignment="1" applyProtection="1">
      <alignment horizontal="center" vertical="center"/>
      <protection locked="0"/>
    </xf>
    <xf numFmtId="170" fontId="23" fillId="2" borderId="22" xfId="0" applyNumberFormat="1" applyFont="1" applyFill="1" applyBorder="1" applyAlignment="1" applyProtection="1">
      <alignment horizontal="center" vertical="center" wrapText="1"/>
      <protection locked="0"/>
    </xf>
    <xf numFmtId="0" fontId="15" fillId="2" borderId="24" xfId="0" applyFont="1" applyFill="1" applyBorder="1" applyAlignment="1" applyProtection="1">
      <alignment horizontal="center" vertical="center"/>
      <protection locked="0"/>
    </xf>
    <xf numFmtId="0" fontId="15" fillId="2" borderId="52" xfId="0" applyFont="1" applyFill="1" applyBorder="1" applyAlignment="1" applyProtection="1">
      <alignment horizontal="center" vertical="center"/>
      <protection locked="0"/>
    </xf>
    <xf numFmtId="0" fontId="15" fillId="2" borderId="0" xfId="0" applyFont="1" applyFill="1" applyAlignment="1">
      <alignment horizontal="center" vertical="center" wrapText="1"/>
    </xf>
    <xf numFmtId="0" fontId="13" fillId="10" borderId="6" xfId="0" applyFont="1" applyFill="1" applyBorder="1" applyAlignment="1">
      <alignment horizontal="left" vertical="center"/>
    </xf>
    <xf numFmtId="0" fontId="13" fillId="10" borderId="7" xfId="0" applyFont="1" applyFill="1" applyBorder="1" applyAlignment="1">
      <alignment horizontal="left" vertical="center"/>
    </xf>
    <xf numFmtId="0" fontId="13" fillId="10" borderId="8" xfId="0" applyFont="1" applyFill="1" applyBorder="1" applyAlignment="1">
      <alignment horizontal="left" vertical="center"/>
    </xf>
    <xf numFmtId="164" fontId="15" fillId="0" borderId="24" xfId="3" applyNumberFormat="1" applyFont="1" applyBorder="1" applyAlignment="1" applyProtection="1">
      <alignment horizontal="center" vertical="center"/>
      <protection locked="0"/>
    </xf>
    <xf numFmtId="164" fontId="15" fillId="0" borderId="52" xfId="3" applyNumberFormat="1" applyFont="1" applyBorder="1" applyAlignment="1" applyProtection="1">
      <alignment horizontal="center" vertical="center"/>
      <protection locked="0"/>
    </xf>
    <xf numFmtId="0" fontId="14" fillId="0" borderId="25" xfId="0" applyFont="1" applyBorder="1" applyAlignment="1">
      <alignment horizontal="center" vertical="center"/>
    </xf>
    <xf numFmtId="0" fontId="23" fillId="2" borderId="0" xfId="0" applyFont="1" applyFill="1" applyAlignment="1">
      <alignment horizontal="center" vertical="center"/>
    </xf>
    <xf numFmtId="0" fontId="23" fillId="2" borderId="9" xfId="0" applyFont="1" applyFill="1" applyBorder="1" applyAlignment="1">
      <alignment horizontal="center" vertical="center"/>
    </xf>
    <xf numFmtId="168" fontId="14" fillId="0" borderId="25" xfId="3" applyNumberFormat="1" applyFont="1" applyBorder="1" applyAlignment="1" applyProtection="1">
      <alignment horizontal="center" vertical="center"/>
    </xf>
    <xf numFmtId="168" fontId="14" fillId="0" borderId="61" xfId="3" applyNumberFormat="1" applyFont="1" applyBorder="1" applyAlignment="1" applyProtection="1">
      <alignment horizontal="center" vertical="center"/>
    </xf>
    <xf numFmtId="14" fontId="23" fillId="0" borderId="0" xfId="0" applyNumberFormat="1" applyFont="1" applyFill="1" applyBorder="1" applyAlignment="1" applyProtection="1">
      <alignment horizontal="center" vertical="center"/>
    </xf>
    <xf numFmtId="14" fontId="23" fillId="0" borderId="9" xfId="0" applyNumberFormat="1" applyFont="1" applyFill="1" applyBorder="1" applyAlignment="1" applyProtection="1">
      <alignment horizontal="center" vertical="center"/>
    </xf>
    <xf numFmtId="4" fontId="23" fillId="3" borderId="22" xfId="2" applyNumberFormat="1" applyFont="1" applyFill="1" applyBorder="1" applyAlignment="1" applyProtection="1">
      <alignment horizontal="right" vertical="center"/>
      <protection hidden="1"/>
    </xf>
    <xf numFmtId="4" fontId="23" fillId="3" borderId="55" xfId="2" applyNumberFormat="1" applyFont="1" applyFill="1" applyBorder="1" applyAlignment="1" applyProtection="1">
      <alignment horizontal="right" vertical="center"/>
      <protection hidden="1"/>
    </xf>
    <xf numFmtId="4" fontId="23" fillId="0" borderId="21" xfId="2" applyNumberFormat="1" applyFont="1" applyBorder="1" applyAlignment="1" applyProtection="1">
      <alignment horizontal="right" vertical="center"/>
      <protection locked="0"/>
    </xf>
    <xf numFmtId="4" fontId="23" fillId="0" borderId="56" xfId="2" applyNumberFormat="1" applyFont="1" applyBorder="1" applyAlignment="1" applyProtection="1">
      <alignment horizontal="right" vertical="center"/>
      <protection locked="0"/>
    </xf>
    <xf numFmtId="0" fontId="15" fillId="2" borderId="40" xfId="0" applyFont="1" applyFill="1" applyBorder="1" applyAlignment="1">
      <alignment horizontal="left" vertical="center"/>
    </xf>
    <xf numFmtId="0" fontId="15" fillId="2" borderId="35" xfId="0" applyFont="1" applyFill="1" applyBorder="1" applyAlignment="1">
      <alignment horizontal="left" vertical="center"/>
    </xf>
    <xf numFmtId="0" fontId="15" fillId="0" borderId="39" xfId="0" applyFont="1" applyBorder="1" applyAlignment="1">
      <alignment horizontal="left" vertical="center"/>
    </xf>
    <xf numFmtId="0" fontId="15" fillId="0" borderId="29" xfId="0" applyFont="1" applyBorder="1" applyAlignment="1">
      <alignment horizontal="left" vertical="center"/>
    </xf>
    <xf numFmtId="165" fontId="23" fillId="0" borderId="18" xfId="3" applyFont="1" applyBorder="1" applyAlignment="1" applyProtection="1">
      <alignment horizontal="center" vertical="center"/>
      <protection hidden="1"/>
    </xf>
    <xf numFmtId="0" fontId="15" fillId="2" borderId="11" xfId="0" applyFont="1" applyFill="1" applyBorder="1" applyAlignment="1">
      <alignment horizontal="right" vertical="center"/>
    </xf>
    <xf numFmtId="0" fontId="15" fillId="2" borderId="43" xfId="0" applyFont="1" applyFill="1" applyBorder="1" applyAlignment="1">
      <alignment horizontal="right" vertical="center"/>
    </xf>
    <xf numFmtId="0" fontId="15" fillId="2" borderId="15" xfId="0" applyFont="1" applyFill="1" applyBorder="1" applyAlignment="1">
      <alignment horizontal="right" vertical="center"/>
    </xf>
    <xf numFmtId="0" fontId="15" fillId="2" borderId="45" xfId="0" applyFont="1" applyFill="1" applyBorder="1" applyAlignment="1">
      <alignment horizontal="right" vertical="center"/>
    </xf>
    <xf numFmtId="0" fontId="15" fillId="2" borderId="37" xfId="0" applyFont="1" applyFill="1" applyBorder="1" applyAlignment="1">
      <alignment horizontal="left" vertical="center"/>
    </xf>
    <xf numFmtId="0" fontId="30" fillId="0" borderId="23" xfId="1" applyFont="1" applyBorder="1" applyAlignment="1" applyProtection="1">
      <alignment horizontal="center" vertical="center"/>
      <protection locked="0"/>
    </xf>
    <xf numFmtId="0" fontId="30" fillId="0" borderId="32" xfId="1" applyFont="1" applyBorder="1" applyAlignment="1" applyProtection="1">
      <alignment horizontal="center" vertical="center"/>
      <protection locked="0"/>
    </xf>
    <xf numFmtId="0" fontId="30" fillId="0" borderId="33" xfId="1" applyFont="1" applyBorder="1" applyAlignment="1" applyProtection="1">
      <alignment horizontal="center" vertical="center"/>
      <protection locked="0"/>
    </xf>
    <xf numFmtId="0" fontId="15" fillId="2" borderId="53" xfId="0" applyFont="1" applyFill="1" applyBorder="1" applyAlignment="1">
      <alignment horizontal="left" vertical="center" wrapText="1"/>
    </xf>
    <xf numFmtId="0" fontId="15" fillId="2" borderId="54" xfId="0" applyFont="1" applyFill="1" applyBorder="1" applyAlignment="1">
      <alignment horizontal="left" vertical="center" wrapText="1"/>
    </xf>
    <xf numFmtId="4" fontId="23" fillId="0" borderId="55" xfId="3" applyNumberFormat="1" applyFont="1" applyBorder="1" applyAlignment="1" applyProtection="1">
      <alignment horizontal="right" vertical="center"/>
      <protection locked="0"/>
    </xf>
    <xf numFmtId="170" fontId="23" fillId="2" borderId="55" xfId="0" applyNumberFormat="1" applyFont="1" applyFill="1" applyBorder="1" applyAlignment="1" applyProtection="1">
      <alignment horizontal="center" vertical="center" wrapText="1"/>
      <protection locked="0"/>
    </xf>
    <xf numFmtId="4" fontId="15" fillId="0" borderId="22" xfId="2" applyNumberFormat="1" applyFont="1" applyBorder="1" applyAlignment="1" applyProtection="1">
      <alignment horizontal="right" vertical="center"/>
      <protection locked="0"/>
    </xf>
    <xf numFmtId="4" fontId="15" fillId="0" borderId="55" xfId="2" applyNumberFormat="1" applyFont="1" applyBorder="1" applyAlignment="1" applyProtection="1">
      <alignment horizontal="right" vertical="center"/>
      <protection locked="0"/>
    </xf>
    <xf numFmtId="0" fontId="31" fillId="2" borderId="0" xfId="0" applyFont="1" applyFill="1" applyAlignment="1">
      <alignment horizontal="center" vertical="center"/>
    </xf>
    <xf numFmtId="0" fontId="13" fillId="8" borderId="18" xfId="0" applyFont="1" applyFill="1" applyBorder="1" applyAlignment="1">
      <alignment horizontal="center" vertical="center" wrapText="1"/>
    </xf>
    <xf numFmtId="0" fontId="23" fillId="0" borderId="14" xfId="0" applyFont="1" applyBorder="1" applyAlignment="1">
      <alignment horizontal="center" vertical="top" wrapText="1"/>
    </xf>
    <xf numFmtId="0" fontId="23" fillId="0" borderId="9" xfId="0" applyFont="1" applyBorder="1" applyAlignment="1">
      <alignment horizontal="center" vertical="top" wrapText="1"/>
    </xf>
    <xf numFmtId="0" fontId="23" fillId="2" borderId="53" xfId="0" applyFont="1" applyFill="1" applyBorder="1" applyAlignment="1">
      <alignment horizontal="right" vertical="center"/>
    </xf>
    <xf numFmtId="0" fontId="23" fillId="2" borderId="54" xfId="0" applyFont="1" applyFill="1" applyBorder="1" applyAlignment="1">
      <alignment horizontal="right" vertical="center"/>
    </xf>
    <xf numFmtId="0" fontId="23" fillId="2" borderId="44" xfId="0" applyFont="1" applyFill="1" applyBorder="1" applyAlignment="1">
      <alignment horizontal="center" vertical="center"/>
    </xf>
    <xf numFmtId="0" fontId="15" fillId="2" borderId="0" xfId="0" applyFont="1" applyFill="1" applyAlignment="1">
      <alignment horizontal="center" vertical="center"/>
    </xf>
    <xf numFmtId="0" fontId="2" fillId="0" borderId="0" xfId="0" applyFont="1" applyAlignment="1">
      <alignment horizontal="justify" vertical="center"/>
    </xf>
    <xf numFmtId="0" fontId="2" fillId="0" borderId="0" xfId="0" applyFont="1" applyAlignment="1">
      <alignment horizontal="justify" vertical="top"/>
    </xf>
    <xf numFmtId="0" fontId="2" fillId="0" borderId="0" xfId="0" applyFont="1" applyAlignment="1" applyProtection="1">
      <alignment horizontal="justify" vertical="top" wrapText="1"/>
      <protection locked="0"/>
    </xf>
    <xf numFmtId="174" fontId="2" fillId="0" borderId="0" xfId="0" applyNumberFormat="1"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2" fillId="0" borderId="0" xfId="0" applyFont="1" applyAlignment="1" applyProtection="1">
      <alignment horizontal="justify" vertical="center" wrapText="1"/>
      <protection locked="0"/>
    </xf>
    <xf numFmtId="14" fontId="9" fillId="5" borderId="18" xfId="0" applyNumberFormat="1" applyFont="1" applyFill="1" applyBorder="1" applyAlignment="1">
      <alignment horizontal="center" vertical="center"/>
    </xf>
    <xf numFmtId="14" fontId="9" fillId="0" borderId="18" xfId="0" applyNumberFormat="1" applyFont="1" applyBorder="1" applyAlignment="1">
      <alignment horizontal="center" vertical="center" wrapText="1"/>
    </xf>
  </cellXfs>
  <cellStyles count="8">
    <cellStyle name="Énfasis1" xfId="7" builtinId="29"/>
    <cellStyle name="Hipervínculo" xfId="1" builtinId="8"/>
    <cellStyle name="Millares" xfId="2" builtinId="3"/>
    <cellStyle name="Moneda" xfId="3" builtinId="4"/>
    <cellStyle name="Normal" xfId="0" builtinId="0"/>
    <cellStyle name="Normal 2" xfId="4"/>
    <cellStyle name="Porcentaje" xfId="5" builtinId="5"/>
    <cellStyle name="Salida" xfId="6" builtinId="2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548191</xdr:colOff>
      <xdr:row>1</xdr:row>
      <xdr:rowOff>1345</xdr:rowOff>
    </xdr:from>
    <xdr:to>
      <xdr:col>3</xdr:col>
      <xdr:colOff>263113</xdr:colOff>
      <xdr:row>6</xdr:row>
      <xdr:rowOff>206188</xdr:rowOff>
    </xdr:to>
    <xdr:pic>
      <xdr:nvPicPr>
        <xdr:cNvPr id="1027" name="1 Imagen">
          <a:extLst>
            <a:ext uri="{FF2B5EF4-FFF2-40B4-BE49-F238E27FC236}">
              <a16:creationId xmlns="" xmlns:a16="http://schemas.microsoft.com/office/drawing/2014/main" id="{BB30272C-A982-4AAB-9DC0-347041CD06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662" y="158227"/>
          <a:ext cx="2740510" cy="1034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637503</xdr:colOff>
      <xdr:row>1</xdr:row>
      <xdr:rowOff>1344</xdr:rowOff>
    </xdr:from>
    <xdr:to>
      <xdr:col>12</xdr:col>
      <xdr:colOff>923028</xdr:colOff>
      <xdr:row>7</xdr:row>
      <xdr:rowOff>31824</xdr:rowOff>
    </xdr:to>
    <xdr:pic>
      <xdr:nvPicPr>
        <xdr:cNvPr id="1028" name="2 Imagen">
          <a:extLst>
            <a:ext uri="{FF2B5EF4-FFF2-40B4-BE49-F238E27FC236}">
              <a16:creationId xmlns="" xmlns:a16="http://schemas.microsoft.com/office/drawing/2014/main" id="{B64FF67D-7CC3-4B87-973B-7B30D60369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51179" y="158226"/>
          <a:ext cx="2930114" cy="1095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R233"/>
  <sheetViews>
    <sheetView showGridLines="0" showRowColHeaders="0" tabSelected="1" zoomScale="85" zoomScaleNormal="85" zoomScaleSheetLayoutView="80" workbookViewId="0">
      <selection activeCell="M18" sqref="M18:N18"/>
    </sheetView>
  </sheetViews>
  <sheetFormatPr baseColWidth="10" defaultColWidth="0" defaultRowHeight="18.75" zeroHeight="1" x14ac:dyDescent="0.2"/>
  <cols>
    <col min="1" max="1" width="5.42578125" style="77" customWidth="1"/>
    <col min="2" max="2" width="25" style="85" customWidth="1"/>
    <col min="3" max="3" width="20.28515625" style="85" customWidth="1"/>
    <col min="4" max="4" width="18.140625" style="85" customWidth="1"/>
    <col min="5" max="5" width="4.5703125" style="85" customWidth="1"/>
    <col min="6" max="7" width="20" style="85" customWidth="1"/>
    <col min="8" max="8" width="16.7109375" style="85" customWidth="1"/>
    <col min="9" max="9" width="5" style="85" customWidth="1"/>
    <col min="10" max="10" width="27" style="85" customWidth="1"/>
    <col min="11" max="11" width="19.5703125" style="85" customWidth="1"/>
    <col min="12" max="12" width="20.140625" style="85" customWidth="1"/>
    <col min="13" max="13" width="14.42578125" style="85" customWidth="1"/>
    <col min="14" max="14" width="25.5703125" style="85" customWidth="1"/>
    <col min="15" max="15" width="2.42578125" style="85" customWidth="1"/>
    <col min="16" max="16" width="9.7109375" style="110" hidden="1" customWidth="1"/>
    <col min="17" max="17" width="22.42578125" style="95" hidden="1" customWidth="1"/>
    <col min="18" max="16384" width="11.42578125" style="77" hidden="1"/>
  </cols>
  <sheetData>
    <row r="1" spans="2:18" ht="12" customHeight="1" x14ac:dyDescent="0.2"/>
    <row r="2" spans="2:18" ht="14.25" customHeight="1" x14ac:dyDescent="0.2">
      <c r="C2" s="571" t="s">
        <v>1614</v>
      </c>
      <c r="D2" s="571"/>
      <c r="E2" s="571"/>
      <c r="F2" s="571"/>
      <c r="G2" s="571"/>
      <c r="H2" s="571"/>
      <c r="I2" s="571"/>
      <c r="J2" s="571"/>
      <c r="K2" s="571"/>
      <c r="L2" s="571"/>
    </row>
    <row r="3" spans="2:18" ht="14.25" customHeight="1" x14ac:dyDescent="0.2">
      <c r="C3" s="571"/>
      <c r="D3" s="571"/>
      <c r="E3" s="571"/>
      <c r="F3" s="571"/>
      <c r="G3" s="571"/>
      <c r="H3" s="571"/>
      <c r="I3" s="571"/>
      <c r="J3" s="571"/>
      <c r="K3" s="571"/>
      <c r="L3" s="571"/>
      <c r="N3" s="280" t="s">
        <v>1635</v>
      </c>
    </row>
    <row r="4" spans="2:18" ht="12.75" customHeight="1" x14ac:dyDescent="0.2">
      <c r="C4" s="571"/>
      <c r="D4" s="571"/>
      <c r="E4" s="571"/>
      <c r="F4" s="571"/>
      <c r="G4" s="571"/>
      <c r="H4" s="571"/>
      <c r="I4" s="571"/>
      <c r="J4" s="571"/>
      <c r="K4" s="571"/>
      <c r="L4" s="571"/>
      <c r="N4" s="281" t="s">
        <v>1634</v>
      </c>
    </row>
    <row r="5" spans="2:18" ht="12.75" customHeight="1" x14ac:dyDescent="0.2">
      <c r="C5" s="571"/>
      <c r="D5" s="571"/>
      <c r="E5" s="571"/>
      <c r="F5" s="571"/>
      <c r="G5" s="571"/>
      <c r="H5" s="571"/>
      <c r="I5" s="571"/>
      <c r="J5" s="571"/>
      <c r="K5" s="571"/>
      <c r="L5" s="571"/>
    </row>
    <row r="6" spans="2:18" ht="12.75" customHeight="1" x14ac:dyDescent="0.2">
      <c r="C6" s="571"/>
      <c r="D6" s="571"/>
      <c r="E6" s="571"/>
      <c r="F6" s="571"/>
      <c r="G6" s="571"/>
      <c r="H6" s="571"/>
      <c r="I6" s="571"/>
      <c r="J6" s="571"/>
      <c r="K6" s="571"/>
      <c r="L6" s="571"/>
    </row>
    <row r="7" spans="2:18" x14ac:dyDescent="0.2">
      <c r="C7" s="571"/>
      <c r="D7" s="571"/>
      <c r="E7" s="571"/>
      <c r="F7" s="571"/>
      <c r="G7" s="571"/>
      <c r="H7" s="571"/>
      <c r="I7" s="571"/>
      <c r="J7" s="571"/>
      <c r="K7" s="571"/>
      <c r="L7" s="571"/>
    </row>
    <row r="8" spans="2:18" ht="74.25" customHeight="1" x14ac:dyDescent="0.2">
      <c r="B8" s="535" t="s">
        <v>1615</v>
      </c>
      <c r="C8" s="535"/>
      <c r="D8" s="535"/>
      <c r="E8" s="535"/>
      <c r="F8" s="535"/>
      <c r="G8" s="535"/>
      <c r="H8" s="535"/>
      <c r="I8" s="535"/>
      <c r="J8" s="535"/>
      <c r="K8" s="535"/>
      <c r="L8" s="535"/>
      <c r="M8" s="535"/>
      <c r="N8" s="535"/>
      <c r="O8" s="89"/>
    </row>
    <row r="9" spans="2:18" ht="19.5" thickBot="1" x14ac:dyDescent="0.25"/>
    <row r="10" spans="2:18" ht="19.5" thickBot="1" x14ac:dyDescent="0.35">
      <c r="B10" s="111" t="s">
        <v>1235</v>
      </c>
      <c r="D10" s="96" t="s">
        <v>1616</v>
      </c>
      <c r="E10" s="257"/>
      <c r="F10" s="96"/>
      <c r="G10" s="542" t="s">
        <v>1617</v>
      </c>
      <c r="H10" s="577"/>
      <c r="I10" s="257"/>
      <c r="K10" s="542" t="s">
        <v>1631</v>
      </c>
      <c r="L10" s="543"/>
      <c r="M10" s="334"/>
      <c r="N10" s="335"/>
    </row>
    <row r="11" spans="2:18" x14ac:dyDescent="0.2">
      <c r="D11" s="578" t="s">
        <v>1592</v>
      </c>
      <c r="E11" s="578"/>
      <c r="F11" s="578"/>
      <c r="G11" s="578"/>
      <c r="H11" s="578"/>
      <c r="I11" s="578"/>
    </row>
    <row r="12" spans="2:18" ht="30" customHeight="1" x14ac:dyDescent="0.2">
      <c r="K12" s="546" t="s">
        <v>1641</v>
      </c>
      <c r="L12" s="546"/>
      <c r="M12" s="547"/>
      <c r="N12" s="326"/>
    </row>
    <row r="13" spans="2:18" x14ac:dyDescent="0.2">
      <c r="B13" s="536" t="s">
        <v>1234</v>
      </c>
      <c r="C13" s="537"/>
      <c r="D13" s="537"/>
      <c r="E13" s="537"/>
      <c r="F13" s="538"/>
      <c r="G13" s="115"/>
      <c r="H13" s="286"/>
    </row>
    <row r="14" spans="2:18" x14ac:dyDescent="0.2">
      <c r="B14" s="112"/>
      <c r="C14" s="113"/>
      <c r="D14" s="113"/>
      <c r="E14" s="113"/>
      <c r="F14" s="113"/>
      <c r="G14" s="113"/>
      <c r="H14" s="113"/>
      <c r="I14" s="113"/>
      <c r="J14" s="113"/>
      <c r="K14" s="113"/>
      <c r="L14" s="113"/>
      <c r="M14" s="113"/>
      <c r="N14" s="114"/>
    </row>
    <row r="15" spans="2:18" x14ac:dyDescent="0.2">
      <c r="B15" s="115"/>
      <c r="C15" s="286"/>
      <c r="D15" s="286"/>
      <c r="E15" s="286"/>
      <c r="F15" s="286"/>
      <c r="G15" s="286"/>
      <c r="H15" s="286"/>
      <c r="I15" s="286"/>
      <c r="J15" s="314"/>
      <c r="K15" s="315"/>
      <c r="L15" s="286"/>
      <c r="M15" s="286"/>
      <c r="N15" s="116"/>
    </row>
    <row r="16" spans="2:18" ht="30" customHeight="1" x14ac:dyDescent="0.2">
      <c r="B16" s="323" t="s">
        <v>73</v>
      </c>
      <c r="C16" s="71"/>
      <c r="D16" s="313" t="s">
        <v>74</v>
      </c>
      <c r="E16" s="313"/>
      <c r="F16" s="298" t="str">
        <f>+IF(C16="Nuevo","N/A"," ")</f>
        <v xml:space="preserve"> </v>
      </c>
      <c r="G16" s="316" t="s">
        <v>75</v>
      </c>
      <c r="H16" s="539"/>
      <c r="I16" s="540"/>
      <c r="J16" s="311" t="s">
        <v>1632</v>
      </c>
      <c r="K16" s="322"/>
      <c r="L16" s="544" t="s">
        <v>1639</v>
      </c>
      <c r="M16" s="545"/>
      <c r="N16" s="327"/>
      <c r="O16" s="77"/>
      <c r="P16" s="117"/>
      <c r="R16" s="95"/>
    </row>
    <row r="17" spans="2:17" s="23" customFormat="1" ht="6.75" customHeight="1" x14ac:dyDescent="0.2">
      <c r="B17" s="118"/>
      <c r="C17" s="313"/>
      <c r="D17" s="317"/>
      <c r="E17" s="317"/>
      <c r="F17" s="318"/>
      <c r="G17" s="318"/>
      <c r="H17" s="319"/>
      <c r="I17" s="319"/>
      <c r="J17" s="320"/>
      <c r="K17" s="320"/>
      <c r="L17" s="320"/>
      <c r="M17" s="313"/>
      <c r="N17" s="119"/>
      <c r="O17" s="86"/>
      <c r="P17" s="120"/>
      <c r="Q17" s="77"/>
    </row>
    <row r="18" spans="2:17" s="23" customFormat="1" ht="36.75" customHeight="1" x14ac:dyDescent="0.3">
      <c r="B18" s="328" t="s">
        <v>77</v>
      </c>
      <c r="C18" s="533"/>
      <c r="D18" s="534"/>
      <c r="E18" s="321"/>
      <c r="F18" s="329" t="s">
        <v>78</v>
      </c>
      <c r="G18" s="533"/>
      <c r="H18" s="534"/>
      <c r="I18" s="321"/>
      <c r="J18" s="313" t="s">
        <v>79</v>
      </c>
      <c r="K18" s="71"/>
      <c r="L18" s="330" t="s">
        <v>1487</v>
      </c>
      <c r="M18" s="399"/>
      <c r="N18" s="400"/>
      <c r="O18" s="90"/>
      <c r="P18" s="120"/>
      <c r="Q18" s="27"/>
    </row>
    <row r="19" spans="2:17" s="23" customFormat="1" x14ac:dyDescent="0.3">
      <c r="B19" s="122"/>
      <c r="C19" s="123"/>
      <c r="D19" s="123"/>
      <c r="E19" s="123"/>
      <c r="F19" s="124"/>
      <c r="G19" s="123"/>
      <c r="H19" s="123"/>
      <c r="I19" s="123"/>
      <c r="J19" s="125"/>
      <c r="K19" s="126"/>
      <c r="L19" s="127"/>
      <c r="M19" s="128"/>
      <c r="N19" s="129"/>
      <c r="O19" s="90"/>
      <c r="P19" s="120"/>
      <c r="Q19" s="27"/>
    </row>
    <row r="20" spans="2:17" s="23" customFormat="1" x14ac:dyDescent="0.2">
      <c r="B20" s="77"/>
      <c r="C20" s="77"/>
      <c r="D20" s="77"/>
      <c r="E20" s="77"/>
      <c r="F20" s="77"/>
      <c r="G20" s="77"/>
      <c r="H20" s="77"/>
      <c r="I20" s="77"/>
      <c r="J20" s="77"/>
      <c r="K20" s="77"/>
      <c r="L20" s="77"/>
      <c r="P20" s="120"/>
    </row>
    <row r="21" spans="2:17" x14ac:dyDescent="0.2">
      <c r="B21" s="337" t="s">
        <v>81</v>
      </c>
      <c r="C21" s="338"/>
      <c r="D21" s="338"/>
      <c r="E21" s="338"/>
      <c r="F21" s="339"/>
      <c r="G21" s="77"/>
      <c r="H21" s="77"/>
      <c r="I21" s="77"/>
      <c r="J21" s="77"/>
      <c r="K21" s="77"/>
      <c r="L21" s="77"/>
      <c r="M21" s="77"/>
      <c r="N21" s="77"/>
      <c r="O21" s="77"/>
      <c r="Q21" s="77"/>
    </row>
    <row r="22" spans="2:17" x14ac:dyDescent="0.2">
      <c r="B22" s="130"/>
      <c r="C22" s="131"/>
      <c r="D22" s="131"/>
      <c r="E22" s="131"/>
      <c r="F22" s="131"/>
      <c r="G22" s="131"/>
      <c r="H22" s="131"/>
      <c r="I22" s="131"/>
      <c r="J22" s="131"/>
      <c r="K22" s="131"/>
      <c r="L22" s="131"/>
      <c r="M22" s="131"/>
      <c r="N22" s="132"/>
      <c r="O22" s="77"/>
      <c r="Q22" s="77"/>
    </row>
    <row r="23" spans="2:17" ht="38.25" customHeight="1" x14ac:dyDescent="0.2">
      <c r="B23" s="323" t="s">
        <v>82</v>
      </c>
      <c r="C23" s="24"/>
      <c r="D23" s="541" t="s">
        <v>83</v>
      </c>
      <c r="E23" s="414"/>
      <c r="F23" s="24"/>
      <c r="G23" s="331" t="s">
        <v>1194</v>
      </c>
      <c r="H23" s="399"/>
      <c r="I23" s="403"/>
      <c r="J23" s="404"/>
      <c r="K23" s="504" t="s">
        <v>1236</v>
      </c>
      <c r="L23" s="505"/>
      <c r="M23" s="399"/>
      <c r="N23" s="400"/>
      <c r="O23" s="86"/>
      <c r="Q23" s="77"/>
    </row>
    <row r="24" spans="2:17" s="91" customFormat="1" x14ac:dyDescent="0.2">
      <c r="B24" s="133"/>
      <c r="C24" s="23"/>
      <c r="D24" s="23"/>
      <c r="E24" s="23"/>
      <c r="F24" s="23"/>
      <c r="G24" s="23"/>
      <c r="N24" s="134" t="s">
        <v>85</v>
      </c>
      <c r="P24" s="135"/>
    </row>
    <row r="25" spans="2:17" ht="30" customHeight="1" x14ac:dyDescent="0.2">
      <c r="B25" s="136" t="s">
        <v>84</v>
      </c>
      <c r="C25" s="399"/>
      <c r="D25" s="403"/>
      <c r="E25" s="403"/>
      <c r="F25" s="403"/>
      <c r="G25" s="403"/>
      <c r="H25" s="404"/>
      <c r="I25" s="86"/>
      <c r="J25" s="94" t="s">
        <v>1593</v>
      </c>
      <c r="K25" s="72"/>
      <c r="L25" s="27" t="s">
        <v>86</v>
      </c>
      <c r="M25" s="399"/>
      <c r="N25" s="400"/>
      <c r="O25" s="86"/>
      <c r="Q25" s="77"/>
    </row>
    <row r="26" spans="2:17" ht="4.5" customHeight="1" x14ac:dyDescent="0.2">
      <c r="B26" s="137"/>
      <c r="C26" s="77"/>
      <c r="D26" s="77"/>
      <c r="E26" s="77"/>
      <c r="F26" s="77"/>
      <c r="G26" s="77"/>
      <c r="H26" s="77"/>
      <c r="I26" s="77"/>
      <c r="J26" s="77"/>
      <c r="K26" s="77"/>
      <c r="L26" s="77"/>
      <c r="M26" s="77"/>
      <c r="N26" s="82"/>
      <c r="O26" s="77"/>
      <c r="Q26" s="77"/>
    </row>
    <row r="27" spans="2:17" x14ac:dyDescent="0.2">
      <c r="B27" s="137"/>
      <c r="C27" s="77"/>
      <c r="D27" s="77"/>
      <c r="E27" s="77"/>
      <c r="F27" s="77"/>
      <c r="G27" s="77"/>
      <c r="H27" s="77"/>
      <c r="I27" s="77"/>
      <c r="J27" s="77"/>
      <c r="K27" s="77"/>
      <c r="L27" s="77"/>
      <c r="M27" s="27"/>
      <c r="N27" s="82"/>
      <c r="O27" s="77"/>
      <c r="Q27" s="77"/>
    </row>
    <row r="28" spans="2:17" ht="30" customHeight="1" x14ac:dyDescent="0.2">
      <c r="B28" s="136" t="s">
        <v>1195</v>
      </c>
      <c r="C28" s="399"/>
      <c r="D28" s="403"/>
      <c r="E28" s="403"/>
      <c r="F28" s="404"/>
      <c r="G28" s="413" t="s">
        <v>87</v>
      </c>
      <c r="H28" s="413"/>
      <c r="I28" s="414"/>
      <c r="J28" s="401"/>
      <c r="K28" s="402"/>
      <c r="L28" s="27" t="s">
        <v>89</v>
      </c>
      <c r="M28" s="399"/>
      <c r="N28" s="400"/>
      <c r="O28" s="92"/>
      <c r="Q28" s="77"/>
    </row>
    <row r="29" spans="2:17" x14ac:dyDescent="0.2">
      <c r="B29" s="137"/>
      <c r="C29" s="77"/>
      <c r="D29" s="26"/>
      <c r="E29" s="26"/>
      <c r="F29" s="77"/>
      <c r="G29" s="77"/>
      <c r="H29" s="77"/>
      <c r="I29" s="77"/>
      <c r="J29" s="77"/>
      <c r="K29" s="77"/>
      <c r="L29" s="77"/>
      <c r="M29" s="77"/>
      <c r="N29" s="138"/>
      <c r="O29" s="93"/>
      <c r="Q29" s="77"/>
    </row>
    <row r="30" spans="2:17" ht="30" customHeight="1" x14ac:dyDescent="0.2">
      <c r="B30" s="133" t="s">
        <v>1196</v>
      </c>
      <c r="C30" s="509"/>
      <c r="D30" s="403"/>
      <c r="E30" s="403"/>
      <c r="F30" s="403"/>
      <c r="G30" s="403"/>
      <c r="H30" s="403"/>
      <c r="I30" s="403"/>
      <c r="J30" s="403"/>
      <c r="K30" s="404"/>
      <c r="L30" s="77"/>
      <c r="M30" s="77"/>
      <c r="N30" s="138"/>
      <c r="O30" s="93"/>
      <c r="Q30" s="77"/>
    </row>
    <row r="31" spans="2:17" x14ac:dyDescent="0.2">
      <c r="B31" s="137"/>
      <c r="C31" s="77"/>
      <c r="D31" s="26"/>
      <c r="E31" s="26"/>
      <c r="F31" s="77"/>
      <c r="G31" s="77"/>
      <c r="H31" s="77"/>
      <c r="I31" s="77"/>
      <c r="J31" s="77"/>
      <c r="K31" s="77"/>
      <c r="L31" s="77"/>
      <c r="M31" s="77"/>
      <c r="N31" s="138"/>
      <c r="O31" s="93"/>
      <c r="Q31" s="77"/>
    </row>
    <row r="32" spans="2:17" x14ac:dyDescent="0.2">
      <c r="B32" s="405" t="s">
        <v>1188</v>
      </c>
      <c r="C32" s="405"/>
      <c r="D32" s="405"/>
      <c r="E32" s="405"/>
      <c r="F32" s="405"/>
      <c r="G32" s="77"/>
      <c r="H32" s="77"/>
      <c r="I32" s="77"/>
      <c r="J32" s="77"/>
      <c r="K32" s="77"/>
      <c r="L32" s="77"/>
      <c r="M32" s="77"/>
      <c r="N32" s="138"/>
      <c r="O32" s="93"/>
      <c r="Q32" s="77"/>
    </row>
    <row r="33" spans="2:16" s="77" customFormat="1" x14ac:dyDescent="0.2">
      <c r="B33" s="137"/>
      <c r="D33" s="26"/>
      <c r="E33" s="26"/>
      <c r="N33" s="138"/>
      <c r="O33" s="93"/>
      <c r="P33" s="110"/>
    </row>
    <row r="34" spans="2:16" s="77" customFormat="1" ht="36.75" customHeight="1" x14ac:dyDescent="0.2">
      <c r="B34" s="506" t="s">
        <v>1197</v>
      </c>
      <c r="C34" s="507"/>
      <c r="D34" s="510"/>
      <c r="E34" s="511"/>
      <c r="F34" s="512"/>
      <c r="G34" s="27" t="s">
        <v>91</v>
      </c>
      <c r="H34" s="408"/>
      <c r="I34" s="409"/>
      <c r="J34" s="508" t="s">
        <v>92</v>
      </c>
      <c r="K34" s="508"/>
      <c r="L34" s="266"/>
      <c r="M34" s="139" t="s">
        <v>1594</v>
      </c>
      <c r="N34" s="267"/>
      <c r="O34" s="86"/>
      <c r="P34" s="110"/>
    </row>
    <row r="35" spans="2:16" s="77" customFormat="1" x14ac:dyDescent="0.2">
      <c r="B35" s="137"/>
      <c r="C35" s="23"/>
      <c r="F35" s="23"/>
      <c r="N35" s="82"/>
      <c r="P35" s="110"/>
    </row>
    <row r="36" spans="2:16" s="77" customFormat="1" ht="30" customHeight="1" x14ac:dyDescent="0.2">
      <c r="B36" s="406" t="s">
        <v>93</v>
      </c>
      <c r="C36" s="407"/>
      <c r="D36" s="399"/>
      <c r="E36" s="403"/>
      <c r="F36" s="403"/>
      <c r="G36" s="404"/>
      <c r="H36" s="407" t="s">
        <v>94</v>
      </c>
      <c r="I36" s="407"/>
      <c r="J36" s="407"/>
      <c r="K36" s="399"/>
      <c r="L36" s="403"/>
      <c r="M36" s="403"/>
      <c r="N36" s="404"/>
      <c r="P36" s="110"/>
    </row>
    <row r="37" spans="2:16" s="77" customFormat="1" x14ac:dyDescent="0.2">
      <c r="B37" s="140"/>
      <c r="C37" s="141"/>
      <c r="D37" s="141"/>
      <c r="E37" s="141"/>
      <c r="F37" s="142"/>
      <c r="G37" s="141"/>
      <c r="H37" s="141"/>
      <c r="I37" s="141"/>
      <c r="J37" s="141"/>
      <c r="K37" s="141"/>
      <c r="L37" s="141"/>
      <c r="M37" s="141"/>
      <c r="N37" s="143"/>
      <c r="P37" s="110"/>
    </row>
    <row r="38" spans="2:16" s="77" customFormat="1" x14ac:dyDescent="0.2">
      <c r="B38" s="91"/>
      <c r="F38" s="91"/>
      <c r="P38" s="110"/>
    </row>
    <row r="39" spans="2:16" s="77" customFormat="1" x14ac:dyDescent="0.2">
      <c r="B39" s="337" t="s">
        <v>1198</v>
      </c>
      <c r="C39" s="338"/>
      <c r="D39" s="338"/>
      <c r="E39" s="338"/>
      <c r="F39" s="339"/>
      <c r="P39" s="110"/>
    </row>
    <row r="40" spans="2:16" s="77" customFormat="1" x14ac:dyDescent="0.2">
      <c r="B40" s="91"/>
      <c r="F40" s="91"/>
      <c r="P40" s="110"/>
    </row>
    <row r="41" spans="2:16" s="94" customFormat="1" ht="37.5" customHeight="1" x14ac:dyDescent="0.2">
      <c r="B41" s="144" t="s">
        <v>1207</v>
      </c>
      <c r="C41" s="523" t="s">
        <v>1202</v>
      </c>
      <c r="D41" s="524"/>
      <c r="E41" s="525"/>
      <c r="F41" s="144" t="s">
        <v>1203</v>
      </c>
      <c r="G41" s="144" t="s">
        <v>1204</v>
      </c>
      <c r="H41" s="324" t="s">
        <v>1564</v>
      </c>
      <c r="I41" s="523" t="s">
        <v>1205</v>
      </c>
      <c r="J41" s="525"/>
      <c r="K41" s="371" t="s">
        <v>1206</v>
      </c>
      <c r="L41" s="371"/>
      <c r="M41" s="371"/>
      <c r="N41" s="371"/>
      <c r="P41" s="145"/>
    </row>
    <row r="42" spans="2:16" s="77" customFormat="1" ht="40.5" customHeight="1" x14ac:dyDescent="0.2">
      <c r="B42" s="146" t="s">
        <v>1199</v>
      </c>
      <c r="C42" s="410"/>
      <c r="D42" s="411"/>
      <c r="E42" s="412"/>
      <c r="F42" s="73"/>
      <c r="G42" s="73"/>
      <c r="H42" s="73"/>
      <c r="I42" s="410"/>
      <c r="J42" s="412"/>
      <c r="K42" s="397"/>
      <c r="L42" s="398"/>
      <c r="M42" s="398"/>
      <c r="N42" s="398"/>
      <c r="P42" s="110"/>
    </row>
    <row r="43" spans="2:16" s="77" customFormat="1" ht="40.5" customHeight="1" x14ac:dyDescent="0.2">
      <c r="B43" s="146" t="s">
        <v>1200</v>
      </c>
      <c r="C43" s="410"/>
      <c r="D43" s="411"/>
      <c r="E43" s="412"/>
      <c r="F43" s="73"/>
      <c r="G43" s="73"/>
      <c r="H43" s="73"/>
      <c r="I43" s="410"/>
      <c r="J43" s="412"/>
      <c r="K43" s="397"/>
      <c r="L43" s="398"/>
      <c r="M43" s="398"/>
      <c r="N43" s="398"/>
      <c r="P43" s="110"/>
    </row>
    <row r="44" spans="2:16" s="77" customFormat="1" ht="40.5" customHeight="1" x14ac:dyDescent="0.2">
      <c r="B44" s="146" t="s">
        <v>1201</v>
      </c>
      <c r="C44" s="410"/>
      <c r="D44" s="411"/>
      <c r="E44" s="412"/>
      <c r="F44" s="73"/>
      <c r="G44" s="73"/>
      <c r="H44" s="73"/>
      <c r="I44" s="410"/>
      <c r="J44" s="412"/>
      <c r="K44" s="397"/>
      <c r="L44" s="398"/>
      <c r="M44" s="398"/>
      <c r="N44" s="398"/>
      <c r="P44" s="110"/>
    </row>
    <row r="45" spans="2:16" s="77" customFormat="1" ht="40.5" customHeight="1" x14ac:dyDescent="0.2">
      <c r="B45" s="146" t="s">
        <v>1608</v>
      </c>
      <c r="C45" s="410"/>
      <c r="D45" s="411"/>
      <c r="E45" s="412"/>
      <c r="F45" s="73"/>
      <c r="G45" s="73"/>
      <c r="H45" s="73"/>
      <c r="I45" s="410"/>
      <c r="J45" s="412"/>
      <c r="K45" s="562"/>
      <c r="L45" s="563"/>
      <c r="M45" s="563"/>
      <c r="N45" s="564"/>
      <c r="P45" s="110"/>
    </row>
    <row r="46" spans="2:16" s="77" customFormat="1" ht="40.5" customHeight="1" x14ac:dyDescent="0.2">
      <c r="B46" s="146" t="s">
        <v>1609</v>
      </c>
      <c r="C46" s="410"/>
      <c r="D46" s="411"/>
      <c r="E46" s="412"/>
      <c r="F46" s="73"/>
      <c r="G46" s="73"/>
      <c r="H46" s="73"/>
      <c r="I46" s="410"/>
      <c r="J46" s="412"/>
      <c r="K46" s="562"/>
      <c r="L46" s="563"/>
      <c r="M46" s="563"/>
      <c r="N46" s="564"/>
      <c r="P46" s="110"/>
    </row>
    <row r="47" spans="2:16" s="77" customFormat="1" x14ac:dyDescent="0.2">
      <c r="B47" s="133"/>
      <c r="H47" s="147"/>
      <c r="I47" s="147"/>
      <c r="N47" s="82"/>
      <c r="P47" s="110"/>
    </row>
    <row r="48" spans="2:16" s="77" customFormat="1" ht="30" customHeight="1" x14ac:dyDescent="0.2">
      <c r="B48" s="25" t="s">
        <v>1642</v>
      </c>
      <c r="C48" s="26"/>
      <c r="F48" s="27" t="s">
        <v>1208</v>
      </c>
      <c r="G48" s="372"/>
      <c r="H48" s="373"/>
      <c r="I48" s="373"/>
      <c r="J48" s="374"/>
      <c r="K48" s="27" t="s">
        <v>1209</v>
      </c>
      <c r="L48" s="375"/>
      <c r="M48" s="373"/>
      <c r="N48" s="376"/>
      <c r="O48" s="26"/>
      <c r="P48" s="26"/>
    </row>
    <row r="49" spans="2:17" x14ac:dyDescent="0.2">
      <c r="B49" s="133"/>
      <c r="C49" s="77"/>
      <c r="D49" s="77"/>
      <c r="E49" s="77"/>
      <c r="F49" s="77"/>
      <c r="G49" s="77"/>
      <c r="H49" s="147"/>
      <c r="I49" s="147"/>
      <c r="J49" s="77"/>
      <c r="K49" s="77"/>
      <c r="L49" s="77"/>
      <c r="M49" s="77"/>
      <c r="N49" s="82"/>
      <c r="O49" s="77"/>
      <c r="Q49" s="77"/>
    </row>
    <row r="50" spans="2:17" ht="30" customHeight="1" x14ac:dyDescent="0.2">
      <c r="B50" s="133" t="s">
        <v>1210</v>
      </c>
      <c r="C50" s="77"/>
      <c r="D50" s="77"/>
      <c r="E50" s="379"/>
      <c r="F50" s="380"/>
      <c r="G50" s="380"/>
      <c r="H50" s="380"/>
      <c r="I50" s="380"/>
      <c r="J50" s="380"/>
      <c r="K50" s="380"/>
      <c r="L50" s="380"/>
      <c r="M50" s="380"/>
      <c r="N50" s="381"/>
      <c r="O50" s="77"/>
      <c r="Q50" s="77"/>
    </row>
    <row r="51" spans="2:17" x14ac:dyDescent="0.2">
      <c r="B51" s="133"/>
      <c r="C51" s="77"/>
      <c r="D51" s="77"/>
      <c r="E51" s="77"/>
      <c r="F51" s="77"/>
      <c r="G51" s="77"/>
      <c r="H51" s="147"/>
      <c r="I51" s="147"/>
      <c r="J51" s="77"/>
      <c r="K51" s="77"/>
      <c r="L51" s="77"/>
      <c r="M51" s="77"/>
      <c r="N51" s="82"/>
      <c r="O51" s="77"/>
      <c r="Q51" s="77"/>
    </row>
    <row r="52" spans="2:17" x14ac:dyDescent="0.2">
      <c r="B52" s="133" t="s">
        <v>1211</v>
      </c>
      <c r="C52" s="77"/>
      <c r="D52" s="77"/>
      <c r="E52" s="77"/>
      <c r="F52" s="77"/>
      <c r="G52" s="77"/>
      <c r="H52" s="147"/>
      <c r="I52" s="147"/>
      <c r="J52" s="77"/>
      <c r="K52" s="77"/>
      <c r="L52" s="77"/>
      <c r="M52" s="77"/>
      <c r="N52" s="82"/>
      <c r="O52" s="77"/>
      <c r="Q52" s="77"/>
    </row>
    <row r="53" spans="2:17" x14ac:dyDescent="0.2">
      <c r="B53" s="388"/>
      <c r="C53" s="389"/>
      <c r="D53" s="389"/>
      <c r="E53" s="389"/>
      <c r="F53" s="389"/>
      <c r="G53" s="389"/>
      <c r="H53" s="389"/>
      <c r="I53" s="389"/>
      <c r="J53" s="389"/>
      <c r="K53" s="389"/>
      <c r="L53" s="389"/>
      <c r="M53" s="389"/>
      <c r="N53" s="390"/>
      <c r="O53" s="94"/>
      <c r="Q53" s="77"/>
    </row>
    <row r="54" spans="2:17" x14ac:dyDescent="0.2">
      <c r="B54" s="391"/>
      <c r="C54" s="392"/>
      <c r="D54" s="392"/>
      <c r="E54" s="392"/>
      <c r="F54" s="392"/>
      <c r="G54" s="392"/>
      <c r="H54" s="392"/>
      <c r="I54" s="392"/>
      <c r="J54" s="392"/>
      <c r="K54" s="392"/>
      <c r="L54" s="392"/>
      <c r="M54" s="392"/>
      <c r="N54" s="393"/>
      <c r="O54" s="94"/>
      <c r="Q54" s="77"/>
    </row>
    <row r="55" spans="2:17" x14ac:dyDescent="0.2">
      <c r="B55" s="394"/>
      <c r="C55" s="395"/>
      <c r="D55" s="395"/>
      <c r="E55" s="395"/>
      <c r="F55" s="395"/>
      <c r="G55" s="395"/>
      <c r="H55" s="395"/>
      <c r="I55" s="395"/>
      <c r="J55" s="395"/>
      <c r="K55" s="395"/>
      <c r="L55" s="395"/>
      <c r="M55" s="395"/>
      <c r="N55" s="396"/>
      <c r="O55" s="94"/>
      <c r="Q55" s="77"/>
    </row>
    <row r="56" spans="2:17" x14ac:dyDescent="0.2">
      <c r="B56" s="140"/>
      <c r="C56" s="141"/>
      <c r="D56" s="141"/>
      <c r="E56" s="141"/>
      <c r="F56" s="141"/>
      <c r="G56" s="141"/>
      <c r="H56" s="148"/>
      <c r="I56" s="148"/>
      <c r="J56" s="141"/>
      <c r="K56" s="141"/>
      <c r="L56" s="141"/>
      <c r="M56" s="141"/>
      <c r="N56" s="143"/>
      <c r="O56" s="77"/>
      <c r="Q56" s="77"/>
    </row>
    <row r="57" spans="2:17" x14ac:dyDescent="0.2">
      <c r="N57" s="95"/>
      <c r="O57" s="95"/>
    </row>
    <row r="58" spans="2:17" x14ac:dyDescent="0.2">
      <c r="B58" s="337" t="s">
        <v>1213</v>
      </c>
      <c r="C58" s="338"/>
      <c r="D58" s="338"/>
      <c r="E58" s="338"/>
      <c r="F58" s="339"/>
      <c r="G58" s="77"/>
      <c r="H58" s="77"/>
      <c r="I58" s="77"/>
      <c r="J58" s="77"/>
      <c r="K58" s="77"/>
      <c r="L58" s="77"/>
      <c r="M58" s="77"/>
      <c r="N58" s="77"/>
      <c r="O58" s="77"/>
      <c r="Q58" s="77"/>
    </row>
    <row r="59" spans="2:17" x14ac:dyDescent="0.2">
      <c r="B59" s="130"/>
      <c r="C59" s="131"/>
      <c r="D59" s="131"/>
      <c r="E59" s="131"/>
      <c r="F59" s="131"/>
      <c r="G59" s="131"/>
      <c r="H59" s="131"/>
      <c r="I59" s="131"/>
      <c r="J59" s="131"/>
      <c r="K59" s="131"/>
      <c r="L59" s="131"/>
      <c r="M59" s="131"/>
      <c r="N59" s="132"/>
      <c r="O59" s="77"/>
      <c r="Q59" s="77"/>
    </row>
    <row r="60" spans="2:17" x14ac:dyDescent="0.2">
      <c r="B60" s="149" t="s">
        <v>3</v>
      </c>
      <c r="N60" s="82"/>
      <c r="O60" s="77"/>
      <c r="Q60" s="77"/>
    </row>
    <row r="61" spans="2:17" x14ac:dyDescent="0.2">
      <c r="B61" s="115"/>
      <c r="D61" s="150"/>
      <c r="K61" s="384" t="s">
        <v>95</v>
      </c>
      <c r="L61" s="385"/>
      <c r="M61" s="385"/>
      <c r="N61" s="386"/>
      <c r="O61" s="96"/>
      <c r="Q61" s="77"/>
    </row>
    <row r="62" spans="2:17" ht="51.75" customHeight="1" x14ac:dyDescent="0.3">
      <c r="B62" s="371" t="s">
        <v>96</v>
      </c>
      <c r="C62" s="371"/>
      <c r="D62" s="382" t="s">
        <v>97</v>
      </c>
      <c r="E62" s="383"/>
      <c r="F62" s="144" t="s">
        <v>98</v>
      </c>
      <c r="G62" s="144" t="s">
        <v>99</v>
      </c>
      <c r="H62" s="377" t="s">
        <v>1572</v>
      </c>
      <c r="I62" s="378"/>
      <c r="J62" s="144" t="s">
        <v>21</v>
      </c>
      <c r="K62" s="325" t="s">
        <v>1212</v>
      </c>
      <c r="L62" s="387" t="s">
        <v>100</v>
      </c>
      <c r="M62" s="387"/>
      <c r="N62" s="387"/>
      <c r="O62" s="94"/>
      <c r="Q62" s="94"/>
    </row>
    <row r="63" spans="2:17" ht="30" customHeight="1" x14ac:dyDescent="0.2">
      <c r="B63" s="336"/>
      <c r="C63" s="336"/>
      <c r="D63" s="334"/>
      <c r="E63" s="335"/>
      <c r="F63" s="263"/>
      <c r="G63" s="263"/>
      <c r="H63" s="334"/>
      <c r="I63" s="335"/>
      <c r="J63" s="264"/>
      <c r="K63" s="276"/>
      <c r="L63" s="340"/>
      <c r="M63" s="341"/>
      <c r="N63" s="342"/>
      <c r="O63" s="97"/>
      <c r="Q63" s="85"/>
    </row>
    <row r="64" spans="2:17" ht="30" customHeight="1" x14ac:dyDescent="0.2">
      <c r="B64" s="336"/>
      <c r="C64" s="336"/>
      <c r="D64" s="334"/>
      <c r="E64" s="335"/>
      <c r="F64" s="263"/>
      <c r="G64" s="263"/>
      <c r="H64" s="334"/>
      <c r="I64" s="335"/>
      <c r="J64" s="265"/>
      <c r="K64" s="276"/>
      <c r="L64" s="340"/>
      <c r="M64" s="341"/>
      <c r="N64" s="342"/>
      <c r="O64" s="97"/>
      <c r="Q64" s="85"/>
    </row>
    <row r="65" spans="2:17" s="98" customFormat="1" x14ac:dyDescent="0.2">
      <c r="B65" s="151"/>
      <c r="C65" s="152"/>
      <c r="D65" s="152"/>
      <c r="E65" s="152"/>
      <c r="F65" s="152"/>
      <c r="G65" s="152"/>
      <c r="H65" s="152"/>
      <c r="I65" s="152"/>
      <c r="J65" s="152"/>
      <c r="K65" s="152"/>
      <c r="L65" s="152"/>
      <c r="M65" s="152"/>
      <c r="N65" s="153"/>
      <c r="P65" s="154"/>
    </row>
    <row r="66" spans="2:17" s="98" customFormat="1" hidden="1" x14ac:dyDescent="0.2">
      <c r="B66" s="275" t="s">
        <v>101</v>
      </c>
      <c r="C66" s="155"/>
      <c r="D66" s="156"/>
      <c r="E66" s="156"/>
      <c r="F66" s="156"/>
      <c r="G66" s="157"/>
      <c r="H66" s="157"/>
      <c r="I66" s="157"/>
      <c r="J66" s="157"/>
      <c r="K66" s="157"/>
      <c r="L66" s="158"/>
      <c r="M66" s="158"/>
      <c r="N66" s="153"/>
      <c r="P66" s="154"/>
    </row>
    <row r="67" spans="2:17" s="98" customFormat="1" hidden="1" x14ac:dyDescent="0.2">
      <c r="B67" s="343" t="s">
        <v>102</v>
      </c>
      <c r="C67" s="522"/>
      <c r="D67" s="522"/>
      <c r="E67" s="522"/>
      <c r="F67" s="522"/>
      <c r="G67" s="522"/>
      <c r="H67" s="522"/>
      <c r="I67" s="522"/>
      <c r="J67" s="522"/>
      <c r="K67" s="522"/>
      <c r="L67" s="522"/>
      <c r="M67" s="522"/>
      <c r="N67" s="522"/>
      <c r="P67" s="154"/>
    </row>
    <row r="68" spans="2:17" s="98" customFormat="1" hidden="1" x14ac:dyDescent="0.2">
      <c r="B68" s="344"/>
      <c r="C68" s="522"/>
      <c r="D68" s="522"/>
      <c r="E68" s="522"/>
      <c r="F68" s="522"/>
      <c r="G68" s="522"/>
      <c r="H68" s="522"/>
      <c r="I68" s="522"/>
      <c r="J68" s="522"/>
      <c r="K68" s="522"/>
      <c r="L68" s="522"/>
      <c r="M68" s="522"/>
      <c r="N68" s="522"/>
      <c r="P68" s="154"/>
    </row>
    <row r="69" spans="2:17" s="98" customFormat="1" hidden="1" x14ac:dyDescent="0.2">
      <c r="B69" s="343" t="s">
        <v>103</v>
      </c>
      <c r="C69" s="522"/>
      <c r="D69" s="522"/>
      <c r="E69" s="522"/>
      <c r="F69" s="522"/>
      <c r="G69" s="522"/>
      <c r="H69" s="522"/>
      <c r="I69" s="522"/>
      <c r="J69" s="522"/>
      <c r="K69" s="522"/>
      <c r="L69" s="522"/>
      <c r="M69" s="522"/>
      <c r="N69" s="522"/>
      <c r="P69" s="154"/>
    </row>
    <row r="70" spans="2:17" s="98" customFormat="1" hidden="1" x14ac:dyDescent="0.2">
      <c r="B70" s="344"/>
      <c r="C70" s="522"/>
      <c r="D70" s="522"/>
      <c r="E70" s="522"/>
      <c r="F70" s="522"/>
      <c r="G70" s="522"/>
      <c r="H70" s="522"/>
      <c r="I70" s="522"/>
      <c r="J70" s="522"/>
      <c r="K70" s="522"/>
      <c r="L70" s="522"/>
      <c r="M70" s="522"/>
      <c r="N70" s="522"/>
      <c r="P70" s="154"/>
    </row>
    <row r="71" spans="2:17" s="98" customFormat="1" hidden="1" x14ac:dyDescent="0.2">
      <c r="B71" s="137"/>
      <c r="N71" s="153"/>
      <c r="P71" s="154"/>
    </row>
    <row r="72" spans="2:17" s="98" customFormat="1" hidden="1" x14ac:dyDescent="0.2">
      <c r="B72" s="382" t="s">
        <v>100</v>
      </c>
      <c r="C72" s="383"/>
      <c r="N72" s="153"/>
      <c r="P72" s="154"/>
    </row>
    <row r="73" spans="2:17" s="98" customFormat="1" hidden="1" x14ac:dyDescent="0.2">
      <c r="B73" s="513"/>
      <c r="C73" s="514"/>
      <c r="D73" s="514"/>
      <c r="E73" s="514"/>
      <c r="F73" s="514"/>
      <c r="G73" s="514"/>
      <c r="H73" s="514"/>
      <c r="I73" s="514"/>
      <c r="J73" s="514"/>
      <c r="K73" s="514"/>
      <c r="L73" s="514"/>
      <c r="M73" s="514"/>
      <c r="N73" s="515"/>
      <c r="P73" s="154"/>
    </row>
    <row r="74" spans="2:17" s="98" customFormat="1" ht="24.75" hidden="1" customHeight="1" x14ac:dyDescent="0.2">
      <c r="B74" s="516"/>
      <c r="C74" s="517"/>
      <c r="D74" s="517"/>
      <c r="E74" s="517"/>
      <c r="F74" s="517"/>
      <c r="G74" s="517"/>
      <c r="H74" s="517"/>
      <c r="I74" s="517"/>
      <c r="J74" s="517"/>
      <c r="K74" s="517"/>
      <c r="L74" s="517"/>
      <c r="M74" s="517"/>
      <c r="N74" s="518"/>
      <c r="P74" s="154"/>
    </row>
    <row r="75" spans="2:17" s="98" customFormat="1" hidden="1" x14ac:dyDescent="0.2">
      <c r="B75" s="519"/>
      <c r="C75" s="520"/>
      <c r="D75" s="520"/>
      <c r="E75" s="520"/>
      <c r="F75" s="520"/>
      <c r="G75" s="520"/>
      <c r="H75" s="520"/>
      <c r="I75" s="520"/>
      <c r="J75" s="520"/>
      <c r="K75" s="520"/>
      <c r="L75" s="520"/>
      <c r="M75" s="520"/>
      <c r="N75" s="521"/>
      <c r="P75" s="154"/>
      <c r="Q75" s="159"/>
    </row>
    <row r="76" spans="2:17" x14ac:dyDescent="0.2">
      <c r="B76" s="160"/>
      <c r="C76" s="161"/>
      <c r="D76" s="161"/>
      <c r="E76" s="161"/>
      <c r="F76" s="161"/>
      <c r="G76" s="161"/>
      <c r="H76" s="161"/>
      <c r="I76" s="161"/>
      <c r="J76" s="161"/>
      <c r="K76" s="161"/>
      <c r="L76" s="161"/>
      <c r="M76" s="161"/>
      <c r="N76" s="162"/>
    </row>
    <row r="77" spans="2:17" x14ac:dyDescent="0.2"/>
    <row r="78" spans="2:17" x14ac:dyDescent="0.2">
      <c r="B78" s="337" t="s">
        <v>1573</v>
      </c>
      <c r="C78" s="338"/>
      <c r="D78" s="338"/>
      <c r="E78" s="338"/>
      <c r="F78" s="339"/>
    </row>
    <row r="79" spans="2:17" ht="16.5" customHeight="1" x14ac:dyDescent="0.2">
      <c r="B79" s="163"/>
      <c r="D79" s="164"/>
      <c r="E79" s="164"/>
      <c r="F79" s="164"/>
      <c r="G79" s="165"/>
      <c r="H79" s="165"/>
      <c r="I79" s="529" t="s">
        <v>1574</v>
      </c>
      <c r="J79" s="529"/>
      <c r="K79" s="529"/>
      <c r="L79" s="529"/>
      <c r="M79" s="529"/>
      <c r="N79" s="529"/>
      <c r="O79" s="95"/>
      <c r="P79" s="117"/>
    </row>
    <row r="80" spans="2:17" ht="19.5" customHeight="1" x14ac:dyDescent="0.2">
      <c r="B80" s="529" t="s">
        <v>1575</v>
      </c>
      <c r="C80" s="529"/>
      <c r="D80" s="529"/>
      <c r="E80" s="529"/>
      <c r="F80" s="529"/>
      <c r="G80" s="529"/>
      <c r="H80" s="77"/>
      <c r="I80" s="529"/>
      <c r="J80" s="529"/>
      <c r="K80" s="529"/>
      <c r="L80" s="529"/>
      <c r="M80" s="529"/>
      <c r="N80" s="529"/>
      <c r="O80" s="95"/>
      <c r="P80" s="117"/>
    </row>
    <row r="81" spans="2:17" ht="19.5" customHeight="1" x14ac:dyDescent="0.2">
      <c r="B81" s="529"/>
      <c r="C81" s="529"/>
      <c r="D81" s="529"/>
      <c r="E81" s="529"/>
      <c r="F81" s="529"/>
      <c r="G81" s="529"/>
      <c r="H81" s="77"/>
      <c r="I81" s="166"/>
      <c r="J81" s="167" t="s">
        <v>1237</v>
      </c>
      <c r="K81" s="258"/>
      <c r="L81" s="166"/>
      <c r="M81" s="166"/>
      <c r="N81" s="166"/>
      <c r="O81" s="95"/>
      <c r="P81" s="117"/>
    </row>
    <row r="82" spans="2:17" ht="21" customHeight="1" x14ac:dyDescent="0.2">
      <c r="B82" s="529"/>
      <c r="C82" s="529"/>
      <c r="D82" s="529"/>
      <c r="E82" s="529"/>
      <c r="F82" s="529"/>
      <c r="G82" s="529"/>
      <c r="H82" s="77"/>
      <c r="I82" s="168"/>
      <c r="J82" s="167" t="s">
        <v>1233</v>
      </c>
      <c r="K82" s="530">
        <v>0</v>
      </c>
      <c r="L82" s="531"/>
      <c r="M82" s="530">
        <v>0</v>
      </c>
      <c r="N82" s="531"/>
      <c r="O82" s="77"/>
      <c r="Q82" s="77"/>
    </row>
    <row r="83" spans="2:17" ht="21" customHeight="1" thickBot="1" x14ac:dyDescent="0.25">
      <c r="F83" s="169"/>
      <c r="H83" s="168"/>
      <c r="I83" s="168"/>
      <c r="N83" s="77"/>
      <c r="O83" s="77"/>
      <c r="Q83" s="77"/>
    </row>
    <row r="84" spans="2:17" ht="20.25" customHeight="1" x14ac:dyDescent="0.2">
      <c r="B84" s="526" t="s">
        <v>1231</v>
      </c>
      <c r="C84" s="527"/>
      <c r="D84" s="527"/>
      <c r="E84" s="527"/>
      <c r="F84" s="527"/>
      <c r="G84" s="528"/>
      <c r="H84" s="77"/>
      <c r="I84" s="358" t="s">
        <v>1232</v>
      </c>
      <c r="J84" s="359"/>
      <c r="K84" s="359"/>
      <c r="L84" s="359"/>
      <c r="M84" s="359"/>
      <c r="N84" s="360"/>
      <c r="O84" s="77"/>
      <c r="Q84" s="77"/>
    </row>
    <row r="85" spans="2:17" ht="28.5" customHeight="1" x14ac:dyDescent="0.2">
      <c r="B85" s="310" t="s">
        <v>1630</v>
      </c>
      <c r="C85" s="346">
        <f>+K85</f>
        <v>43465</v>
      </c>
      <c r="D85" s="346"/>
      <c r="E85" s="346">
        <f>+M85</f>
        <v>43100</v>
      </c>
      <c r="F85" s="346"/>
      <c r="G85" s="347"/>
      <c r="H85" s="77"/>
      <c r="I85" s="575" t="s">
        <v>1630</v>
      </c>
      <c r="J85" s="576"/>
      <c r="K85" s="532">
        <v>43465</v>
      </c>
      <c r="L85" s="532"/>
      <c r="M85" s="532">
        <v>43100</v>
      </c>
      <c r="N85" s="568"/>
      <c r="O85" s="77"/>
      <c r="Q85" s="77"/>
    </row>
    <row r="86" spans="2:17" ht="45" customHeight="1" x14ac:dyDescent="0.2">
      <c r="B86" s="74" t="s">
        <v>45</v>
      </c>
      <c r="C86" s="348">
        <f>+K86*$K$82</f>
        <v>0</v>
      </c>
      <c r="D86" s="348"/>
      <c r="E86" s="348">
        <f>+$M$82*M86</f>
        <v>0</v>
      </c>
      <c r="F86" s="348"/>
      <c r="G86" s="349"/>
      <c r="H86" s="77"/>
      <c r="I86" s="565" t="s">
        <v>45</v>
      </c>
      <c r="J86" s="566"/>
      <c r="K86" s="365">
        <v>0</v>
      </c>
      <c r="L86" s="365"/>
      <c r="M86" s="365">
        <v>0</v>
      </c>
      <c r="N86" s="366"/>
      <c r="O86" s="77"/>
      <c r="Q86" s="77"/>
    </row>
    <row r="87" spans="2:17" ht="34.5" customHeight="1" x14ac:dyDescent="0.2">
      <c r="B87" s="75" t="s">
        <v>10</v>
      </c>
      <c r="C87" s="348">
        <f>+K87*$K$82</f>
        <v>0</v>
      </c>
      <c r="D87" s="348"/>
      <c r="E87" s="348">
        <f>+$M$82*M87</f>
        <v>0</v>
      </c>
      <c r="F87" s="348"/>
      <c r="G87" s="349"/>
      <c r="H87" s="77"/>
      <c r="I87" s="75" t="s">
        <v>10</v>
      </c>
      <c r="J87" s="80"/>
      <c r="K87" s="365">
        <v>0</v>
      </c>
      <c r="L87" s="365"/>
      <c r="M87" s="365">
        <v>0</v>
      </c>
      <c r="N87" s="366"/>
      <c r="O87" s="77"/>
      <c r="Q87" s="77"/>
    </row>
    <row r="88" spans="2:17" ht="34.5" customHeight="1" x14ac:dyDescent="0.2">
      <c r="B88" s="75" t="s">
        <v>23</v>
      </c>
      <c r="C88" s="348">
        <f>+K88*$K$82</f>
        <v>0</v>
      </c>
      <c r="D88" s="348"/>
      <c r="E88" s="348">
        <f>+$M$82*M88</f>
        <v>0</v>
      </c>
      <c r="F88" s="348"/>
      <c r="G88" s="349"/>
      <c r="H88" s="77"/>
      <c r="I88" s="75" t="s">
        <v>23</v>
      </c>
      <c r="J88" s="80"/>
      <c r="K88" s="370">
        <v>0</v>
      </c>
      <c r="L88" s="370"/>
      <c r="M88" s="365">
        <v>0</v>
      </c>
      <c r="N88" s="366"/>
      <c r="O88" s="77"/>
      <c r="Q88" s="77"/>
    </row>
    <row r="89" spans="2:17" ht="34.5" customHeight="1" x14ac:dyDescent="0.2">
      <c r="B89" s="76" t="s">
        <v>0</v>
      </c>
      <c r="C89" s="350">
        <f>SUM(C86:D88)</f>
        <v>0</v>
      </c>
      <c r="D89" s="350"/>
      <c r="E89" s="350">
        <f>SUM(E86:G88)</f>
        <v>0</v>
      </c>
      <c r="F89" s="350"/>
      <c r="G89" s="351"/>
      <c r="H89" s="77"/>
      <c r="I89" s="76" t="s">
        <v>0</v>
      </c>
      <c r="J89" s="81"/>
      <c r="K89" s="367">
        <f>SUM(K86:L88)</f>
        <v>0</v>
      </c>
      <c r="L89" s="367"/>
      <c r="M89" s="367">
        <f>SUM(M86:N88)</f>
        <v>0</v>
      </c>
      <c r="N89" s="368"/>
      <c r="O89" s="77"/>
      <c r="Q89" s="77"/>
    </row>
    <row r="90" spans="2:17" ht="34.5" customHeight="1" x14ac:dyDescent="0.2">
      <c r="B90" s="75" t="s">
        <v>5</v>
      </c>
      <c r="C90" s="348">
        <f>+K90*$K$82</f>
        <v>0</v>
      </c>
      <c r="D90" s="348"/>
      <c r="E90" s="348"/>
      <c r="F90" s="348"/>
      <c r="G90" s="349"/>
      <c r="H90" s="77"/>
      <c r="I90" s="75" t="s">
        <v>5</v>
      </c>
      <c r="J90" s="80"/>
      <c r="K90" s="365">
        <v>0</v>
      </c>
      <c r="L90" s="365"/>
      <c r="M90" s="365">
        <v>0</v>
      </c>
      <c r="N90" s="366"/>
      <c r="O90" s="77"/>
      <c r="Q90" s="77"/>
    </row>
    <row r="91" spans="2:17" ht="34.5" customHeight="1" x14ac:dyDescent="0.2">
      <c r="B91" s="75" t="s">
        <v>24</v>
      </c>
      <c r="C91" s="348">
        <f>+K91*$K$82</f>
        <v>0</v>
      </c>
      <c r="D91" s="348"/>
      <c r="E91" s="348">
        <f>+$M$82*M91</f>
        <v>0</v>
      </c>
      <c r="F91" s="348"/>
      <c r="G91" s="349"/>
      <c r="H91" s="77"/>
      <c r="I91" s="75" t="s">
        <v>24</v>
      </c>
      <c r="J91" s="80"/>
      <c r="K91" s="365">
        <v>0</v>
      </c>
      <c r="L91" s="365"/>
      <c r="M91" s="365">
        <v>0</v>
      </c>
      <c r="N91" s="366"/>
      <c r="O91" s="77"/>
      <c r="Q91" s="77"/>
    </row>
    <row r="92" spans="2:17" ht="34.5" customHeight="1" x14ac:dyDescent="0.2">
      <c r="B92" s="76" t="s">
        <v>1</v>
      </c>
      <c r="C92" s="350">
        <f>SUM(C90:D91)</f>
        <v>0</v>
      </c>
      <c r="D92" s="350"/>
      <c r="E92" s="350">
        <f>SUM(E90:G91)</f>
        <v>0</v>
      </c>
      <c r="F92" s="350"/>
      <c r="G92" s="351"/>
      <c r="H92" s="77"/>
      <c r="I92" s="76" t="s">
        <v>1</v>
      </c>
      <c r="J92" s="81"/>
      <c r="K92" s="367">
        <f>SUM(K90:L91)</f>
        <v>0</v>
      </c>
      <c r="L92" s="367"/>
      <c r="M92" s="367">
        <f>SUM(M90:N91)</f>
        <v>0</v>
      </c>
      <c r="N92" s="368"/>
      <c r="O92" s="77"/>
      <c r="Q92" s="77"/>
    </row>
    <row r="93" spans="2:17" ht="34.5" customHeight="1" x14ac:dyDescent="0.2">
      <c r="B93" s="272" t="s">
        <v>2</v>
      </c>
      <c r="C93" s="356">
        <f>+K93*$K$82</f>
        <v>0</v>
      </c>
      <c r="D93" s="356"/>
      <c r="E93" s="356">
        <f>+M93*M82</f>
        <v>0</v>
      </c>
      <c r="F93" s="356"/>
      <c r="G93" s="357"/>
      <c r="H93" s="77"/>
      <c r="I93" s="272" t="s">
        <v>2</v>
      </c>
      <c r="J93" s="273"/>
      <c r="K93" s="369">
        <v>0</v>
      </c>
      <c r="L93" s="369"/>
      <c r="M93" s="369">
        <v>0</v>
      </c>
      <c r="N93" s="567"/>
      <c r="O93" s="77"/>
      <c r="Q93" s="77"/>
    </row>
    <row r="94" spans="2:17" ht="30" customHeight="1" x14ac:dyDescent="0.2">
      <c r="B94" s="353" t="s">
        <v>66</v>
      </c>
      <c r="C94" s="354"/>
      <c r="D94" s="354"/>
      <c r="E94" s="354"/>
      <c r="F94" s="354"/>
      <c r="G94" s="355"/>
      <c r="H94" s="77"/>
      <c r="I94" s="353" t="s">
        <v>66</v>
      </c>
      <c r="J94" s="354"/>
      <c r="K94" s="354"/>
      <c r="L94" s="354"/>
      <c r="M94" s="354"/>
      <c r="N94" s="355"/>
      <c r="O94" s="77"/>
      <c r="Q94" s="77"/>
    </row>
    <row r="95" spans="2:17" ht="34.5" customHeight="1" x14ac:dyDescent="0.2">
      <c r="B95" s="75" t="s">
        <v>1238</v>
      </c>
      <c r="C95" s="348">
        <f>+$K$82*K95</f>
        <v>0</v>
      </c>
      <c r="D95" s="348"/>
      <c r="E95" s="348">
        <f>+$M$82*M95</f>
        <v>0</v>
      </c>
      <c r="F95" s="348"/>
      <c r="G95" s="349"/>
      <c r="H95" s="77"/>
      <c r="I95" s="361" t="s">
        <v>1238</v>
      </c>
      <c r="J95" s="362"/>
      <c r="K95" s="370">
        <v>0</v>
      </c>
      <c r="L95" s="370"/>
      <c r="M95" s="569">
        <v>0</v>
      </c>
      <c r="N95" s="570"/>
      <c r="O95" s="77"/>
      <c r="Q95" s="77"/>
    </row>
    <row r="96" spans="2:17" ht="34.5" customHeight="1" x14ac:dyDescent="0.2">
      <c r="B96" s="75" t="s">
        <v>8</v>
      </c>
      <c r="C96" s="348">
        <f>+$K$82*K96</f>
        <v>0</v>
      </c>
      <c r="D96" s="348"/>
      <c r="E96" s="348">
        <f>+$M$82*M96</f>
        <v>0</v>
      </c>
      <c r="F96" s="348"/>
      <c r="G96" s="349"/>
      <c r="H96" s="77"/>
      <c r="I96" s="361" t="s">
        <v>8</v>
      </c>
      <c r="J96" s="362"/>
      <c r="K96" s="370">
        <v>0</v>
      </c>
      <c r="L96" s="370"/>
      <c r="M96" s="569">
        <v>0</v>
      </c>
      <c r="N96" s="570"/>
      <c r="O96" s="77"/>
      <c r="Q96" s="77"/>
    </row>
    <row r="97" spans="2:17" ht="34.5" customHeight="1" x14ac:dyDescent="0.2">
      <c r="B97" s="76" t="s">
        <v>1576</v>
      </c>
      <c r="C97" s="350">
        <f>+C95-C96</f>
        <v>0</v>
      </c>
      <c r="D97" s="350"/>
      <c r="E97" s="350">
        <f>+E95-E96</f>
        <v>0</v>
      </c>
      <c r="F97" s="350"/>
      <c r="G97" s="351"/>
      <c r="H97" s="77"/>
      <c r="I97" s="363" t="s">
        <v>1576</v>
      </c>
      <c r="J97" s="364"/>
      <c r="K97" s="367">
        <f>+K95-K96</f>
        <v>0</v>
      </c>
      <c r="L97" s="367"/>
      <c r="M97" s="548">
        <f>+M95-M96</f>
        <v>0</v>
      </c>
      <c r="N97" s="549"/>
      <c r="O97" s="77"/>
      <c r="Q97" s="77"/>
    </row>
    <row r="98" spans="2:17" ht="34.5" customHeight="1" thickBot="1" x14ac:dyDescent="0.25">
      <c r="B98" s="78" t="s">
        <v>29</v>
      </c>
      <c r="C98" s="345">
        <f>+$K$82*K98</f>
        <v>0</v>
      </c>
      <c r="D98" s="345"/>
      <c r="E98" s="345">
        <f>+$M$82*M98</f>
        <v>0</v>
      </c>
      <c r="F98" s="345"/>
      <c r="G98" s="352"/>
      <c r="H98" s="77"/>
      <c r="I98" s="78" t="s">
        <v>29</v>
      </c>
      <c r="J98" s="79"/>
      <c r="K98" s="550">
        <v>0</v>
      </c>
      <c r="L98" s="550"/>
      <c r="M98" s="550">
        <v>0</v>
      </c>
      <c r="N98" s="551"/>
      <c r="O98" s="77"/>
    </row>
    <row r="99" spans="2:17" ht="18" customHeight="1" x14ac:dyDescent="0.2">
      <c r="B99" s="163"/>
      <c r="C99" s="170"/>
      <c r="D99" s="170"/>
      <c r="E99" s="170"/>
      <c r="F99" s="171"/>
      <c r="H99" s="172"/>
      <c r="I99" s="172"/>
      <c r="K99" s="173"/>
      <c r="N99" s="77"/>
      <c r="O99" s="77"/>
    </row>
    <row r="100" spans="2:17" ht="56.25" x14ac:dyDescent="0.2">
      <c r="B100" s="277" t="s">
        <v>1607</v>
      </c>
      <c r="C100" s="556" t="str">
        <f>IF((C92+C93-C89)=0,"CUMPLE","NO CUMPLE")</f>
        <v>CUMPLE</v>
      </c>
      <c r="D100" s="556"/>
      <c r="E100" s="556" t="str">
        <f>+IF((E92+E93-E89)=0,"CUMPLE","NO CUMPLE")</f>
        <v>CUMPLE</v>
      </c>
      <c r="F100" s="556"/>
      <c r="G100" s="556"/>
      <c r="H100" s="172"/>
      <c r="I100" s="572" t="s">
        <v>1607</v>
      </c>
      <c r="J100" s="572"/>
      <c r="K100" s="556" t="str">
        <f>+IF((K92+K93-K89)=0,"CUMPLE","NO CUMPLE")</f>
        <v>CUMPLE</v>
      </c>
      <c r="L100" s="556"/>
      <c r="M100" s="556" t="str">
        <f>+IF((M93+M92-M89)=0,"CUMPLE","NO CUMPLE")</f>
        <v>CUMPLE</v>
      </c>
      <c r="N100" s="556"/>
      <c r="O100" s="77"/>
    </row>
    <row r="101" spans="2:17" x14ac:dyDescent="0.2">
      <c r="B101" s="163"/>
      <c r="C101" s="170"/>
      <c r="D101" s="170"/>
      <c r="E101" s="170"/>
      <c r="F101" s="171"/>
      <c r="H101" s="172"/>
      <c r="I101" s="172"/>
      <c r="K101" s="173"/>
      <c r="N101" s="77"/>
      <c r="O101" s="77"/>
    </row>
    <row r="102" spans="2:17" ht="19.5" hidden="1" thickBot="1" x14ac:dyDescent="0.25">
      <c r="B102" s="163"/>
      <c r="C102" s="170"/>
      <c r="D102" s="170"/>
      <c r="E102" s="170"/>
      <c r="F102" s="171"/>
      <c r="H102" s="172"/>
      <c r="I102" s="172"/>
      <c r="K102" s="173"/>
      <c r="N102" s="77"/>
      <c r="O102" s="77"/>
    </row>
    <row r="103" spans="2:17" ht="19.5" hidden="1" thickBot="1" x14ac:dyDescent="0.25">
      <c r="C103" s="435" t="str">
        <f>+CONCATENATE(D16," ",F16," ",G16," ",H16)</f>
        <v xml:space="preserve">CUPO ACTUAL   PLAZO ACTUAL </v>
      </c>
      <c r="D103" s="475"/>
      <c r="E103" s="475"/>
      <c r="F103" s="476"/>
      <c r="G103" s="479" t="s">
        <v>1612</v>
      </c>
      <c r="H103" s="480"/>
      <c r="I103" s="99"/>
      <c r="K103" s="483" t="s">
        <v>25</v>
      </c>
      <c r="L103" s="484"/>
      <c r="M103" s="495" t="s">
        <v>9</v>
      </c>
      <c r="N103" s="496"/>
      <c r="O103" s="99"/>
    </row>
    <row r="104" spans="2:17" ht="19.5" hidden="1" thickBot="1" x14ac:dyDescent="0.25">
      <c r="C104" s="437"/>
      <c r="D104" s="477"/>
      <c r="E104" s="477"/>
      <c r="F104" s="478"/>
      <c r="G104" s="278">
        <f>+YEAR(C85)</f>
        <v>2018</v>
      </c>
      <c r="H104" s="279">
        <f>+YEAR(E85)</f>
        <v>2017</v>
      </c>
      <c r="I104" s="96"/>
      <c r="K104" s="485"/>
      <c r="L104" s="486"/>
      <c r="M104" s="299">
        <f>+YEAR(C85)</f>
        <v>2018</v>
      </c>
      <c r="N104" s="304">
        <f>+YEAR(E85)</f>
        <v>2017</v>
      </c>
      <c r="O104" s="96"/>
    </row>
    <row r="105" spans="2:17" hidden="1" x14ac:dyDescent="0.2">
      <c r="B105" s="441" t="s">
        <v>35</v>
      </c>
      <c r="C105" s="174" t="s">
        <v>26</v>
      </c>
      <c r="D105" s="175"/>
      <c r="E105" s="175"/>
      <c r="F105" s="176"/>
      <c r="G105" s="177">
        <f>IF(C86&gt;0,(C86+C87)-C90,0)</f>
        <v>0</v>
      </c>
      <c r="H105" s="178">
        <f>IF(E86&gt;0,(E86+E87)-E90,0)</f>
        <v>0</v>
      </c>
      <c r="I105" s="179"/>
      <c r="K105" s="491" t="s">
        <v>57</v>
      </c>
      <c r="L105" s="492"/>
      <c r="M105" s="300" t="e">
        <f>IF(G115&lt;J136,0,IF(G115&lt;K136,1,IF(G115&lt;L136,2,IF(G115&lt;M136,3," "))))</f>
        <v>#DIV/0!</v>
      </c>
      <c r="N105" s="305" t="e">
        <f>IF(H115&lt;J136,0,IF(H115&lt;K136,1,IF(H115&lt;L136,2,IF(H115&lt;M136,3,3))))</f>
        <v>#DIV/0!</v>
      </c>
      <c r="O105" s="100"/>
    </row>
    <row r="106" spans="2:17" hidden="1" x14ac:dyDescent="0.2">
      <c r="B106" s="442"/>
      <c r="C106" s="180" t="s">
        <v>27</v>
      </c>
      <c r="D106" s="181"/>
      <c r="E106" s="181"/>
      <c r="F106" s="182"/>
      <c r="G106" s="183">
        <f>IF(C86&gt;0,(C86+C87)/C90,0)</f>
        <v>0</v>
      </c>
      <c r="H106" s="184">
        <f>IF(E86&gt;0,(E86+E87)/E90,0)</f>
        <v>0</v>
      </c>
      <c r="I106" s="185"/>
      <c r="K106" s="493" t="s">
        <v>30</v>
      </c>
      <c r="L106" s="494"/>
      <c r="M106" s="301">
        <f>IF(G106&lt;J137,0,IF(G106&lt;K137,1,IF(G106&lt;L137,2,IF(G106&lt;M137,3," "))))</f>
        <v>0</v>
      </c>
      <c r="N106" s="305">
        <f>IF(H106&lt;J137,0,IF(H106&lt;K137,1,IF(H106&lt;L137,2,IF(H106&lt;M137,3," "))))</f>
        <v>0</v>
      </c>
      <c r="O106" s="100"/>
    </row>
    <row r="107" spans="2:17" ht="19.5" hidden="1" thickBot="1" x14ac:dyDescent="0.25">
      <c r="B107" s="474"/>
      <c r="C107" s="498" t="s">
        <v>28</v>
      </c>
      <c r="D107" s="499"/>
      <c r="E107" s="499"/>
      <c r="F107" s="500"/>
      <c r="G107" s="186">
        <f>IF(C86&gt;0,(C86)/C90,0)</f>
        <v>0</v>
      </c>
      <c r="H107" s="187">
        <f>IF(E86&gt;0,(E86)/E90,0)</f>
        <v>0</v>
      </c>
      <c r="I107" s="188"/>
      <c r="K107" s="493" t="s">
        <v>34</v>
      </c>
      <c r="L107" s="494"/>
      <c r="M107" s="301">
        <f>IF(G107&lt;J138,0,IF(G107&lt;K138,1,IF(G107&lt;L138,2,IF(G107&lt;M138,3," "))))</f>
        <v>0</v>
      </c>
      <c r="N107" s="305">
        <f>IF(H107&lt;J138,0,IF(H107&lt;K138,1,IF(H107&lt;L138,2,IF(H107&lt;M138,3," "))))</f>
        <v>0</v>
      </c>
      <c r="O107" s="100"/>
    </row>
    <row r="108" spans="2:17" hidden="1" x14ac:dyDescent="0.2">
      <c r="B108" s="441" t="s">
        <v>38</v>
      </c>
      <c r="C108" s="189" t="s">
        <v>36</v>
      </c>
      <c r="D108" s="189"/>
      <c r="E108" s="189"/>
      <c r="F108" s="189"/>
      <c r="G108" s="190">
        <f>IF(C86&gt;0,C90/(C86+C87),0)</f>
        <v>0</v>
      </c>
      <c r="H108" s="191">
        <f>IF(E86&gt;0,E90/(E86+E87),0)</f>
        <v>0</v>
      </c>
      <c r="I108" s="192"/>
      <c r="K108" s="489" t="s">
        <v>1577</v>
      </c>
      <c r="L108" s="490"/>
      <c r="M108" s="302" t="str">
        <f>IF($M$18=B146,H146,IF($M$18=B147,H147,IF($M$18=B148,H148,IF($M$18=B149,H149,IF($M$18=B150,H150,IF($M$18=B151,H151,IF($M$18=B152,H152,"No aplica")))))))</f>
        <v>No aplica</v>
      </c>
      <c r="N108" s="306" t="str">
        <f>IF($M$18=B146,I146,IF($M$18=B147,I147,IF($M$18=B148,I148,IF($M$18=B149,I149,IF($M$18=B150,I150,IF($M$18=B151,I151,IF($M$18=B152,I152,"No aplica")))))))</f>
        <v>No aplica</v>
      </c>
      <c r="O108" s="101"/>
    </row>
    <row r="109" spans="2:17" hidden="1" x14ac:dyDescent="0.2">
      <c r="B109" s="442"/>
      <c r="C109" s="497" t="s">
        <v>32</v>
      </c>
      <c r="D109" s="497"/>
      <c r="E109" s="497"/>
      <c r="F109" s="497"/>
      <c r="G109" s="193">
        <f>IF(C93&gt;0,C93/C89,0)</f>
        <v>0</v>
      </c>
      <c r="H109" s="194">
        <f>IF(E92&gt;0,E92/E89,0)</f>
        <v>0</v>
      </c>
      <c r="I109" s="195"/>
      <c r="K109" s="493" t="s">
        <v>31</v>
      </c>
      <c r="L109" s="494"/>
      <c r="M109" s="301" t="str">
        <f>IF(G109&gt;J139,0,IF(G109&gt;K139,1,IF(G109&gt;L139,2,IF(G109&gt;M139,3,"0"))))</f>
        <v>0</v>
      </c>
      <c r="N109" s="305" t="str">
        <f>IF(H109&gt;J139,0,IF(H109&gt;K139,1,IF(H109&gt;L139,2,IF(H109&gt;M139,3,"0"))))</f>
        <v>0</v>
      </c>
      <c r="O109" s="100"/>
    </row>
    <row r="110" spans="2:17" ht="19.5" hidden="1" thickBot="1" x14ac:dyDescent="0.25">
      <c r="B110" s="474"/>
      <c r="C110" s="561" t="s">
        <v>37</v>
      </c>
      <c r="D110" s="561"/>
      <c r="E110" s="561"/>
      <c r="F110" s="561"/>
      <c r="G110" s="196">
        <f>IF(C92&gt;0,C92/C93,0)</f>
        <v>0</v>
      </c>
      <c r="H110" s="197">
        <f>IF(E92&gt;0,E92/E93,0)</f>
        <v>0</v>
      </c>
      <c r="I110" s="195"/>
      <c r="K110" s="487" t="s">
        <v>43</v>
      </c>
      <c r="L110" s="488"/>
      <c r="M110" s="303">
        <f>IF(G113&lt;J135,0,IF(G113&lt;K135,1,IF(G113&lt;L135,2,IF(G113&lt;M135,3," "))))</f>
        <v>0</v>
      </c>
      <c r="N110" s="307">
        <f>IF(H113&lt;J135,0,IF(H113&lt;K135,1,IF(H113&lt;L135,2,IF(H113&lt;M135,3," "))))</f>
        <v>0</v>
      </c>
      <c r="O110" s="100"/>
    </row>
    <row r="111" spans="2:17" ht="19.5" hidden="1" thickBot="1" x14ac:dyDescent="0.25">
      <c r="B111" s="441" t="s">
        <v>39</v>
      </c>
      <c r="C111" s="554" t="s">
        <v>1578</v>
      </c>
      <c r="D111" s="555"/>
      <c r="E111" s="555"/>
      <c r="F111" s="555"/>
      <c r="G111" s="198">
        <f>IF(C87&gt;0,C96/C87,0)</f>
        <v>0</v>
      </c>
      <c r="H111" s="199">
        <f>IF(E87&gt;0,E96/E87,0)</f>
        <v>0</v>
      </c>
      <c r="I111" s="200"/>
      <c r="K111" s="557" t="s">
        <v>19</v>
      </c>
      <c r="L111" s="558"/>
      <c r="M111" s="308" t="e">
        <f>SUM(M105:M110)</f>
        <v>#DIV/0!</v>
      </c>
      <c r="N111" s="309" t="e">
        <f>SUM(N105:N110)</f>
        <v>#DIV/0!</v>
      </c>
      <c r="O111" s="100"/>
    </row>
    <row r="112" spans="2:17" ht="19.5" hidden="1" thickBot="1" x14ac:dyDescent="0.25">
      <c r="B112" s="442"/>
      <c r="C112" s="552" t="s">
        <v>1579</v>
      </c>
      <c r="D112" s="553"/>
      <c r="E112" s="553"/>
      <c r="F112" s="553"/>
      <c r="G112" s="201">
        <f>IF(C87&gt;0,(C87*270)/(C95-C96),0)</f>
        <v>0</v>
      </c>
      <c r="H112" s="202">
        <f>IF(E87&gt;0,(E87*360)/(E95-E96),0)</f>
        <v>0</v>
      </c>
      <c r="I112" s="203"/>
      <c r="K112" s="559" t="s">
        <v>20</v>
      </c>
      <c r="L112" s="560"/>
      <c r="M112" s="481" t="e">
        <f>AVERAGE(M111:N111)</f>
        <v>#DIV/0!</v>
      </c>
      <c r="N112" s="482"/>
      <c r="O112" s="102"/>
    </row>
    <row r="113" spans="2:17" hidden="1" x14ac:dyDescent="0.2">
      <c r="B113" s="435" t="s">
        <v>40</v>
      </c>
      <c r="C113" s="419" t="s">
        <v>41</v>
      </c>
      <c r="D113" s="420"/>
      <c r="E113" s="420"/>
      <c r="F113" s="420"/>
      <c r="G113" s="204">
        <f>IF(C98&gt;0,C98/(C95-C96),0)</f>
        <v>0</v>
      </c>
      <c r="H113" s="205">
        <f>IF(E98&gt;0,E98/(E95-E96),0)</f>
        <v>0</v>
      </c>
      <c r="I113" s="206"/>
      <c r="K113" s="173"/>
      <c r="N113" s="77"/>
      <c r="O113" s="77"/>
    </row>
    <row r="114" spans="2:17" hidden="1" x14ac:dyDescent="0.2">
      <c r="B114" s="436"/>
      <c r="C114" s="421" t="s">
        <v>42</v>
      </c>
      <c r="D114" s="422"/>
      <c r="E114" s="422"/>
      <c r="F114" s="422"/>
      <c r="G114" s="196">
        <f>IF(C98&gt;0,C98/C93,0)</f>
        <v>0</v>
      </c>
      <c r="H114" s="197">
        <f>IF(E98&gt;0,E98/E93,0)</f>
        <v>0</v>
      </c>
      <c r="I114" s="195"/>
      <c r="K114" s="173"/>
      <c r="N114" s="77"/>
      <c r="O114" s="77"/>
    </row>
    <row r="115" spans="2:17" ht="19.5" hidden="1" thickBot="1" x14ac:dyDescent="0.25">
      <c r="B115" s="437"/>
      <c r="C115" s="438" t="s">
        <v>58</v>
      </c>
      <c r="D115" s="439"/>
      <c r="E115" s="439"/>
      <c r="F115" s="440"/>
      <c r="G115" s="207" t="e">
        <f>C98/C89</f>
        <v>#DIV/0!</v>
      </c>
      <c r="H115" s="208" t="e">
        <f>E98/E89</f>
        <v>#DIV/0!</v>
      </c>
      <c r="I115" s="209"/>
      <c r="K115" s="173"/>
      <c r="N115" s="77"/>
      <c r="O115" s="77"/>
    </row>
    <row r="116" spans="2:17" hidden="1" x14ac:dyDescent="0.2">
      <c r="B116" s="163"/>
      <c r="C116" s="170"/>
      <c r="D116" s="170"/>
      <c r="E116" s="170"/>
      <c r="F116" s="171"/>
      <c r="H116" s="172"/>
      <c r="I116" s="172"/>
      <c r="K116" s="173"/>
      <c r="N116" s="77"/>
      <c r="O116" s="77"/>
    </row>
    <row r="117" spans="2:17" ht="19.5" hidden="1" thickBot="1" x14ac:dyDescent="0.25">
      <c r="B117" s="163"/>
      <c r="C117" s="170"/>
      <c r="D117" s="170"/>
      <c r="E117" s="170"/>
      <c r="F117" s="171"/>
      <c r="H117" s="172"/>
      <c r="I117" s="172"/>
      <c r="K117" s="173"/>
      <c r="N117" s="77"/>
      <c r="O117" s="77"/>
    </row>
    <row r="118" spans="2:17" ht="19.5" hidden="1" thickBot="1" x14ac:dyDescent="0.25">
      <c r="B118" s="210" t="s">
        <v>1580</v>
      </c>
      <c r="C118" s="211"/>
      <c r="D118" s="416" t="s">
        <v>7</v>
      </c>
      <c r="E118" s="417"/>
      <c r="F118" s="418"/>
      <c r="G118" s="212" t="s">
        <v>1216</v>
      </c>
      <c r="H118" s="268" t="s">
        <v>1217</v>
      </c>
      <c r="I118" s="213"/>
      <c r="O118" s="77"/>
      <c r="P118" s="95"/>
      <c r="Q118" s="77"/>
    </row>
    <row r="119" spans="2:17" hidden="1" x14ac:dyDescent="0.2">
      <c r="B119" s="214"/>
      <c r="C119" s="215"/>
      <c r="D119" s="216"/>
      <c r="E119" s="217"/>
      <c r="F119" s="218"/>
      <c r="G119" s="219"/>
      <c r="H119" s="220"/>
      <c r="O119" s="77"/>
      <c r="P119" s="95"/>
      <c r="Q119" s="77"/>
    </row>
    <row r="120" spans="2:17" hidden="1" x14ac:dyDescent="0.2">
      <c r="B120" s="221" t="s">
        <v>1581</v>
      </c>
      <c r="C120" s="222" t="e">
        <f>IF(M111=0,(IF(N111&lt;=J163,H163,IF(N111&lt;=J162,H162,IF(N111&lt;=J161,H161,IF(N111&lt;=J160,H160,H159))))),IF(M112&lt;=J163,H163,IF(M112&lt;=J162,H162,IF(M112&lt;=J161,H161,IF(M112&lt;=J160,H160,H159)))))</f>
        <v>#DIV/0!</v>
      </c>
      <c r="D120" s="573" t="s">
        <v>67</v>
      </c>
      <c r="E120" s="574"/>
      <c r="F120" s="271">
        <v>0</v>
      </c>
      <c r="G120" s="261" t="s">
        <v>1218</v>
      </c>
      <c r="H120" s="262"/>
      <c r="I120" s="223"/>
      <c r="O120" s="77"/>
      <c r="P120" s="95"/>
      <c r="Q120" s="77"/>
    </row>
    <row r="121" spans="2:17" hidden="1" x14ac:dyDescent="0.2">
      <c r="B121" s="221" t="s">
        <v>1582</v>
      </c>
      <c r="C121" s="269" t="e">
        <f>IF(C120=H163,K163*C98,IF(C120=H162,K162*C98,IF(C120=H161,K161*C98,IF(C120=H160,K160*C98,K159*C98))))</f>
        <v>#DIV/0!</v>
      </c>
      <c r="D121" s="452" t="s">
        <v>68</v>
      </c>
      <c r="E121" s="453"/>
      <c r="F121" s="271">
        <v>0</v>
      </c>
      <c r="G121" s="261"/>
      <c r="H121" s="262"/>
      <c r="I121" s="172"/>
      <c r="O121" s="77"/>
      <c r="P121" s="95"/>
      <c r="Q121" s="77"/>
    </row>
    <row r="122" spans="2:17" hidden="1" x14ac:dyDescent="0.2">
      <c r="B122" s="224" t="e">
        <f>IF(C121&lt;0,"CUPO NO VIABLE","SUGERIDO")</f>
        <v>#DIV/0!</v>
      </c>
      <c r="C122" s="270">
        <v>0</v>
      </c>
      <c r="D122" s="221" t="s">
        <v>1582</v>
      </c>
      <c r="E122" s="91"/>
      <c r="F122" s="274">
        <f>+F120+F121</f>
        <v>0</v>
      </c>
      <c r="G122" s="423"/>
      <c r="H122" s="424"/>
      <c r="I122" s="225"/>
      <c r="O122" s="77"/>
      <c r="P122" s="95"/>
      <c r="Q122" s="77"/>
    </row>
    <row r="123" spans="2:17" hidden="1" x14ac:dyDescent="0.2">
      <c r="B123" s="226"/>
      <c r="C123" s="77"/>
      <c r="D123" s="226"/>
      <c r="E123" s="77"/>
      <c r="F123" s="227"/>
      <c r="G123" s="228"/>
      <c r="H123" s="229"/>
      <c r="O123" s="77"/>
      <c r="P123" s="95"/>
      <c r="Q123" s="77"/>
    </row>
    <row r="124" spans="2:17" hidden="1" x14ac:dyDescent="0.2">
      <c r="B124" s="221" t="s">
        <v>1214</v>
      </c>
      <c r="C124" s="259"/>
      <c r="D124" s="221" t="s">
        <v>1215</v>
      </c>
      <c r="E124" s="91"/>
      <c r="F124" s="259" t="s">
        <v>105</v>
      </c>
      <c r="G124" s="228"/>
      <c r="H124" s="229"/>
      <c r="O124" s="77"/>
      <c r="P124" s="95"/>
      <c r="Q124" s="77"/>
    </row>
    <row r="125" spans="2:17" hidden="1" x14ac:dyDescent="0.2">
      <c r="B125" s="226" t="str">
        <f>+IF(C124="Otro","Cuál?"," ")</f>
        <v xml:space="preserve"> </v>
      </c>
      <c r="C125" s="260"/>
      <c r="D125" s="226" t="str">
        <f>+IF(F124="Otro","Cuál?"," ")</f>
        <v xml:space="preserve"> </v>
      </c>
      <c r="E125" s="77"/>
      <c r="F125" s="260"/>
      <c r="G125" s="228"/>
      <c r="H125" s="229"/>
      <c r="O125" s="77"/>
      <c r="P125" s="95"/>
      <c r="Q125" s="77"/>
    </row>
    <row r="126" spans="2:17" hidden="1" x14ac:dyDescent="0.2">
      <c r="B126" s="226"/>
      <c r="C126" s="77"/>
      <c r="D126" s="226"/>
      <c r="E126" s="77"/>
      <c r="F126" s="227"/>
      <c r="G126" s="228"/>
      <c r="H126" s="229"/>
      <c r="O126" s="77"/>
      <c r="P126" s="95"/>
      <c r="Q126" s="77"/>
    </row>
    <row r="127" spans="2:17" hidden="1" x14ac:dyDescent="0.2">
      <c r="B127" s="230" t="s">
        <v>1595</v>
      </c>
      <c r="C127" s="103"/>
      <c r="D127" s="231"/>
      <c r="E127" s="170"/>
      <c r="F127" s="232"/>
      <c r="G127" s="233"/>
      <c r="H127" s="234"/>
      <c r="I127" s="172"/>
      <c r="O127" s="77"/>
    </row>
    <row r="128" spans="2:17" hidden="1" x14ac:dyDescent="0.2">
      <c r="B128" s="230" t="s">
        <v>1230</v>
      </c>
      <c r="C128" s="104"/>
      <c r="D128" s="231"/>
      <c r="E128" s="170"/>
      <c r="F128" s="232"/>
      <c r="G128" s="233"/>
      <c r="H128" s="234"/>
      <c r="I128" s="172"/>
      <c r="O128" s="77"/>
    </row>
    <row r="129" spans="2:17" ht="19.5" hidden="1" thickBot="1" x14ac:dyDescent="0.25">
      <c r="B129" s="235"/>
      <c r="C129" s="236"/>
      <c r="D129" s="237"/>
      <c r="E129" s="236"/>
      <c r="F129" s="238"/>
      <c r="G129" s="239"/>
      <c r="H129" s="240"/>
      <c r="I129" s="172"/>
      <c r="J129" s="77"/>
      <c r="K129" s="77"/>
      <c r="L129" s="77"/>
      <c r="M129" s="77"/>
      <c r="N129" s="77"/>
      <c r="O129" s="77"/>
    </row>
    <row r="130" spans="2:17" hidden="1" x14ac:dyDescent="0.2">
      <c r="B130" s="283"/>
      <c r="C130" s="284"/>
      <c r="D130" s="284"/>
      <c r="E130" s="284"/>
      <c r="F130" s="285"/>
      <c r="G130" s="286"/>
      <c r="H130" s="287"/>
      <c r="I130" s="172"/>
      <c r="K130" s="173"/>
      <c r="N130" s="77"/>
      <c r="O130" s="77"/>
    </row>
    <row r="131" spans="2:17" hidden="1" x14ac:dyDescent="0.2">
      <c r="B131" s="283"/>
      <c r="C131" s="284"/>
      <c r="D131" s="284"/>
      <c r="E131" s="284"/>
      <c r="F131" s="285"/>
      <c r="G131" s="286"/>
      <c r="H131" s="287"/>
      <c r="I131" s="172"/>
      <c r="K131" s="173"/>
      <c r="N131" s="77"/>
      <c r="O131" s="77"/>
    </row>
    <row r="132" spans="2:17" hidden="1" x14ac:dyDescent="0.2">
      <c r="H132" s="241"/>
      <c r="I132" s="112"/>
      <c r="J132" s="443" t="s">
        <v>44</v>
      </c>
      <c r="K132" s="444"/>
      <c r="L132" s="444"/>
      <c r="M132" s="445"/>
      <c r="N132" s="77"/>
      <c r="O132" s="77"/>
    </row>
    <row r="133" spans="2:17" hidden="1" x14ac:dyDescent="0.2">
      <c r="H133" s="242"/>
      <c r="I133" s="116"/>
      <c r="J133" s="243">
        <v>0</v>
      </c>
      <c r="K133" s="244">
        <v>1</v>
      </c>
      <c r="L133" s="244">
        <v>2</v>
      </c>
      <c r="M133" s="244">
        <v>3</v>
      </c>
      <c r="N133" s="77"/>
      <c r="O133" s="77"/>
      <c r="Q133" s="77"/>
    </row>
    <row r="134" spans="2:17" hidden="1" x14ac:dyDescent="0.2">
      <c r="H134" s="245"/>
      <c r="I134" s="143"/>
      <c r="J134" s="446" t="s">
        <v>12</v>
      </c>
      <c r="K134" s="447"/>
      <c r="L134" s="246" t="s">
        <v>13</v>
      </c>
      <c r="M134" s="247" t="s">
        <v>14</v>
      </c>
      <c r="N134" s="77"/>
      <c r="O134" s="77"/>
      <c r="Q134" s="77"/>
    </row>
    <row r="135" spans="2:17" ht="37.5" hidden="1" x14ac:dyDescent="0.2">
      <c r="C135" s="121"/>
      <c r="H135" s="248" t="s">
        <v>33</v>
      </c>
      <c r="I135" s="248"/>
      <c r="J135" s="249">
        <v>0.02</v>
      </c>
      <c r="K135" s="249">
        <v>0.15</v>
      </c>
      <c r="L135" s="249">
        <v>0.3</v>
      </c>
      <c r="M135" s="249">
        <v>0.85</v>
      </c>
      <c r="N135" s="77"/>
      <c r="O135" s="77"/>
      <c r="Q135" s="77"/>
    </row>
    <row r="136" spans="2:17" hidden="1" x14ac:dyDescent="0.2">
      <c r="H136" s="248" t="s">
        <v>57</v>
      </c>
      <c r="I136" s="248"/>
      <c r="J136" s="250">
        <v>0.02</v>
      </c>
      <c r="K136" s="250">
        <v>0.08</v>
      </c>
      <c r="L136" s="250">
        <v>0.16</v>
      </c>
      <c r="M136" s="250">
        <v>0.3</v>
      </c>
      <c r="N136" s="77"/>
      <c r="O136" s="77"/>
      <c r="Q136" s="77"/>
    </row>
    <row r="137" spans="2:17" ht="37.5" hidden="1" x14ac:dyDescent="0.2">
      <c r="H137" s="248" t="s">
        <v>6</v>
      </c>
      <c r="I137" s="248"/>
      <c r="J137" s="251">
        <v>0.5</v>
      </c>
      <c r="K137" s="251">
        <v>1</v>
      </c>
      <c r="L137" s="251">
        <v>3</v>
      </c>
      <c r="M137" s="251">
        <v>20</v>
      </c>
      <c r="N137" s="77"/>
      <c r="O137" s="77"/>
      <c r="Q137" s="77"/>
    </row>
    <row r="138" spans="2:17" hidden="1" x14ac:dyDescent="0.2">
      <c r="H138" s="248" t="s">
        <v>4</v>
      </c>
      <c r="I138" s="248"/>
      <c r="J138" s="251">
        <v>0.4</v>
      </c>
      <c r="K138" s="251">
        <v>1</v>
      </c>
      <c r="L138" s="251">
        <v>2</v>
      </c>
      <c r="M138" s="251">
        <v>5</v>
      </c>
      <c r="N138" s="77"/>
      <c r="O138" s="77"/>
      <c r="Q138" s="77"/>
    </row>
    <row r="139" spans="2:17" ht="56.25" hidden="1" x14ac:dyDescent="0.2">
      <c r="H139" s="248" t="s">
        <v>11</v>
      </c>
      <c r="I139" s="248"/>
      <c r="J139" s="249">
        <v>1</v>
      </c>
      <c r="K139" s="249">
        <v>0.59999899999999995</v>
      </c>
      <c r="L139" s="249">
        <v>0.35</v>
      </c>
      <c r="M139" s="249">
        <v>4.9000000000000002E-2</v>
      </c>
      <c r="N139" s="77"/>
      <c r="O139" s="77"/>
      <c r="Q139" s="77"/>
    </row>
    <row r="140" spans="2:17" hidden="1" x14ac:dyDescent="0.2">
      <c r="H140" s="77"/>
      <c r="I140" s="77"/>
      <c r="J140" s="77"/>
      <c r="K140" s="77"/>
      <c r="L140" s="77"/>
      <c r="M140" s="77"/>
      <c r="N140" s="77"/>
      <c r="O140" s="77"/>
      <c r="Q140" s="77"/>
    </row>
    <row r="141" spans="2:17" hidden="1" x14ac:dyDescent="0.2">
      <c r="B141" s="449" t="s">
        <v>1619</v>
      </c>
      <c r="C141" s="449"/>
      <c r="D141" s="449"/>
      <c r="E141" s="449"/>
      <c r="F141" s="449"/>
      <c r="G141" s="449"/>
      <c r="H141" s="77"/>
      <c r="I141" s="77"/>
      <c r="J141" s="77"/>
      <c r="K141" s="77"/>
      <c r="L141" s="77"/>
      <c r="M141" s="77"/>
      <c r="N141" s="77"/>
      <c r="O141" s="77"/>
      <c r="Q141" s="77"/>
    </row>
    <row r="142" spans="2:17" hidden="1" x14ac:dyDescent="0.2">
      <c r="B142" s="291" t="s">
        <v>1622</v>
      </c>
      <c r="C142" s="291" t="s">
        <v>12</v>
      </c>
      <c r="D142" s="291" t="s">
        <v>1623</v>
      </c>
      <c r="E142" s="450" t="s">
        <v>13</v>
      </c>
      <c r="F142" s="450"/>
      <c r="G142" s="291" t="s">
        <v>14</v>
      </c>
      <c r="H142" s="77"/>
      <c r="I142" s="77"/>
      <c r="J142" s="86"/>
      <c r="K142" s="86"/>
      <c r="L142" s="86"/>
      <c r="M142" s="86"/>
      <c r="N142" s="77"/>
      <c r="O142" s="77"/>
      <c r="Q142" s="77"/>
    </row>
    <row r="143" spans="2:17" hidden="1" x14ac:dyDescent="0.2">
      <c r="B143" s="294" t="s">
        <v>1621</v>
      </c>
      <c r="C143" s="297">
        <v>0</v>
      </c>
      <c r="D143" s="297">
        <v>1</v>
      </c>
      <c r="E143" s="451">
        <v>2</v>
      </c>
      <c r="F143" s="451"/>
      <c r="G143" s="297">
        <v>3</v>
      </c>
      <c r="H143" s="77"/>
      <c r="I143" s="77"/>
      <c r="J143" s="86"/>
      <c r="K143" s="86"/>
      <c r="L143" s="86"/>
      <c r="M143" s="86"/>
      <c r="N143" s="77"/>
      <c r="O143" s="77"/>
      <c r="Q143" s="77"/>
    </row>
    <row r="144" spans="2:17" hidden="1" x14ac:dyDescent="0.2">
      <c r="B144" s="290"/>
      <c r="C144" s="290"/>
      <c r="D144" s="290"/>
      <c r="E144" s="290"/>
      <c r="F144" s="290"/>
      <c r="H144" s="77"/>
      <c r="I144" s="77"/>
      <c r="J144" s="77"/>
      <c r="K144" s="77"/>
      <c r="L144" s="77"/>
      <c r="M144" s="77"/>
      <c r="N144" s="77"/>
      <c r="O144" s="77"/>
      <c r="Q144" s="77"/>
    </row>
    <row r="145" spans="2:17" hidden="1" x14ac:dyDescent="0.2">
      <c r="B145" s="292" t="s">
        <v>1620</v>
      </c>
      <c r="C145" s="292" t="s">
        <v>1624</v>
      </c>
      <c r="D145" s="292" t="s">
        <v>1625</v>
      </c>
      <c r="E145" s="454" t="s">
        <v>1626</v>
      </c>
      <c r="F145" s="454"/>
      <c r="G145" s="292" t="s">
        <v>1627</v>
      </c>
      <c r="H145" s="292" t="str">
        <f>+CONCATENATE("Puntaje"," ",G104)</f>
        <v>Puntaje 2018</v>
      </c>
      <c r="I145" s="454" t="str">
        <f>+CONCATENATE("Puntaje"," ",H104)</f>
        <v>Puntaje 2017</v>
      </c>
      <c r="J145" s="454"/>
      <c r="K145" s="77"/>
      <c r="L145" s="77"/>
      <c r="M145" s="77"/>
      <c r="N145" s="77"/>
      <c r="O145" s="77"/>
      <c r="Q145" s="77"/>
    </row>
    <row r="146" spans="2:17" hidden="1" x14ac:dyDescent="0.2">
      <c r="B146" s="293" t="s">
        <v>49</v>
      </c>
      <c r="C146" s="295">
        <v>3</v>
      </c>
      <c r="D146" s="295">
        <v>7</v>
      </c>
      <c r="E146" s="455">
        <v>12</v>
      </c>
      <c r="F146" s="456"/>
      <c r="G146" s="295" t="s">
        <v>65</v>
      </c>
      <c r="H146" s="295">
        <f t="shared" ref="H146:H152" si="0">IF($G$111&lt;C146,$C$143,IF($G$111&lt;D146,$D$143,IF($G$111&lt;E146,$E$143,IF($G$111&gt;E146,$G$143))))</f>
        <v>0</v>
      </c>
      <c r="I146" s="455">
        <f t="shared" ref="I146:I152" si="1">IF($H$111&lt;C146,$C$143,IF($H$111&lt;D146,$D$143,IF($H$111&lt;E146,$E$143,IF($H$111&gt;E146,$G$143))))</f>
        <v>0</v>
      </c>
      <c r="J146" s="456"/>
      <c r="K146" s="86"/>
      <c r="L146" s="86"/>
      <c r="M146" s="86"/>
      <c r="N146" s="86"/>
      <c r="O146" s="77"/>
      <c r="Q146" s="77"/>
    </row>
    <row r="147" spans="2:17" hidden="1" x14ac:dyDescent="0.2">
      <c r="B147" s="293" t="s">
        <v>50</v>
      </c>
      <c r="C147" s="296">
        <v>2</v>
      </c>
      <c r="D147" s="296">
        <v>4</v>
      </c>
      <c r="E147" s="332">
        <v>8</v>
      </c>
      <c r="F147" s="333"/>
      <c r="G147" s="296" t="s">
        <v>64</v>
      </c>
      <c r="H147" s="295">
        <f t="shared" si="0"/>
        <v>0</v>
      </c>
      <c r="I147" s="455">
        <f t="shared" si="1"/>
        <v>0</v>
      </c>
      <c r="J147" s="456"/>
      <c r="K147" s="86"/>
      <c r="L147" s="86"/>
      <c r="M147" s="86"/>
      <c r="N147" s="86"/>
      <c r="O147" s="77"/>
      <c r="Q147" s="77"/>
    </row>
    <row r="148" spans="2:17" hidden="1" x14ac:dyDescent="0.2">
      <c r="B148" s="293" t="s">
        <v>51</v>
      </c>
      <c r="C148" s="296">
        <v>3</v>
      </c>
      <c r="D148" s="296">
        <v>8</v>
      </c>
      <c r="E148" s="332">
        <v>17</v>
      </c>
      <c r="F148" s="333"/>
      <c r="G148" s="296" t="s">
        <v>60</v>
      </c>
      <c r="H148" s="295">
        <f t="shared" si="0"/>
        <v>0</v>
      </c>
      <c r="I148" s="455">
        <f t="shared" si="1"/>
        <v>0</v>
      </c>
      <c r="J148" s="456"/>
      <c r="K148" s="86"/>
      <c r="L148" s="86"/>
      <c r="M148" s="86"/>
      <c r="N148" s="86"/>
      <c r="O148" s="77"/>
      <c r="Q148" s="77"/>
    </row>
    <row r="149" spans="2:17" hidden="1" x14ac:dyDescent="0.2">
      <c r="B149" s="293" t="s">
        <v>52</v>
      </c>
      <c r="C149" s="296">
        <v>6</v>
      </c>
      <c r="D149" s="296">
        <v>14</v>
      </c>
      <c r="E149" s="332">
        <v>20</v>
      </c>
      <c r="F149" s="333"/>
      <c r="G149" s="296" t="s">
        <v>63</v>
      </c>
      <c r="H149" s="295">
        <f t="shared" si="0"/>
        <v>0</v>
      </c>
      <c r="I149" s="455">
        <f t="shared" si="1"/>
        <v>0</v>
      </c>
      <c r="J149" s="456"/>
      <c r="K149" s="86"/>
      <c r="L149" s="86"/>
      <c r="M149" s="86"/>
      <c r="N149" s="86"/>
      <c r="O149" s="77"/>
      <c r="Q149" s="77"/>
    </row>
    <row r="150" spans="2:17" hidden="1" x14ac:dyDescent="0.2">
      <c r="B150" s="293" t="s">
        <v>54</v>
      </c>
      <c r="C150" s="296">
        <v>2</v>
      </c>
      <c r="D150" s="296">
        <v>5</v>
      </c>
      <c r="E150" s="332">
        <v>9</v>
      </c>
      <c r="F150" s="333"/>
      <c r="G150" s="296" t="s">
        <v>59</v>
      </c>
      <c r="H150" s="295">
        <f t="shared" si="0"/>
        <v>0</v>
      </c>
      <c r="I150" s="455">
        <f t="shared" si="1"/>
        <v>0</v>
      </c>
      <c r="J150" s="456"/>
      <c r="K150" s="86"/>
      <c r="L150" s="86"/>
      <c r="M150" s="86"/>
      <c r="N150" s="86"/>
      <c r="O150" s="77"/>
      <c r="Q150" s="77"/>
    </row>
    <row r="151" spans="2:17" hidden="1" x14ac:dyDescent="0.2">
      <c r="B151" s="293" t="s">
        <v>48</v>
      </c>
      <c r="C151" s="296">
        <v>1.5</v>
      </c>
      <c r="D151" s="296">
        <v>3</v>
      </c>
      <c r="E151" s="332">
        <v>6</v>
      </c>
      <c r="F151" s="333"/>
      <c r="G151" s="296" t="s">
        <v>62</v>
      </c>
      <c r="H151" s="295">
        <f t="shared" si="0"/>
        <v>0</v>
      </c>
      <c r="I151" s="455">
        <f t="shared" si="1"/>
        <v>0</v>
      </c>
      <c r="J151" s="456"/>
      <c r="K151" s="86"/>
      <c r="L151" s="86"/>
      <c r="M151" s="86"/>
      <c r="N151" s="86"/>
      <c r="O151" s="77"/>
      <c r="Q151" s="77"/>
    </row>
    <row r="152" spans="2:17" hidden="1" x14ac:dyDescent="0.2">
      <c r="B152" s="293" t="s">
        <v>53</v>
      </c>
      <c r="C152" s="296">
        <v>5</v>
      </c>
      <c r="D152" s="296">
        <v>12</v>
      </c>
      <c r="E152" s="332">
        <v>19</v>
      </c>
      <c r="F152" s="333"/>
      <c r="G152" s="296" t="s">
        <v>61</v>
      </c>
      <c r="H152" s="295">
        <f t="shared" si="0"/>
        <v>0</v>
      </c>
      <c r="I152" s="455">
        <f t="shared" si="1"/>
        <v>0</v>
      </c>
      <c r="J152" s="456"/>
      <c r="K152" s="86"/>
      <c r="L152" s="86"/>
      <c r="M152" s="86"/>
      <c r="N152" s="86"/>
      <c r="O152" s="77"/>
      <c r="Q152" s="77"/>
    </row>
    <row r="153" spans="2:17" hidden="1" x14ac:dyDescent="0.2">
      <c r="B153" s="77"/>
      <c r="C153" s="288"/>
      <c r="D153" s="289"/>
      <c r="E153" s="288"/>
      <c r="F153" s="288"/>
      <c r="H153" s="86"/>
      <c r="I153" s="77"/>
      <c r="J153" s="86"/>
      <c r="K153" s="86"/>
      <c r="L153" s="86"/>
      <c r="M153" s="86"/>
      <c r="N153" s="77"/>
      <c r="O153" s="77"/>
      <c r="Q153" s="77"/>
    </row>
    <row r="154" spans="2:17" hidden="1" x14ac:dyDescent="0.2">
      <c r="N154" s="95"/>
      <c r="O154" s="95"/>
    </row>
    <row r="155" spans="2:17" hidden="1" x14ac:dyDescent="0.2">
      <c r="H155" s="85" t="s">
        <v>55</v>
      </c>
      <c r="L155" s="77"/>
      <c r="M155" s="77"/>
      <c r="N155" s="95"/>
      <c r="O155" s="95"/>
    </row>
    <row r="156" spans="2:17" hidden="1" x14ac:dyDescent="0.2">
      <c r="H156" s="77" t="s">
        <v>56</v>
      </c>
      <c r="I156" s="77"/>
      <c r="L156" s="77"/>
      <c r="M156" s="77"/>
      <c r="N156" s="95"/>
      <c r="O156" s="95"/>
    </row>
    <row r="157" spans="2:17" hidden="1" x14ac:dyDescent="0.2">
      <c r="N157" s="95"/>
      <c r="O157" s="95"/>
    </row>
    <row r="158" spans="2:17" hidden="1" x14ac:dyDescent="0.2">
      <c r="H158" s="447" t="s">
        <v>18</v>
      </c>
      <c r="I158" s="447"/>
      <c r="J158" s="447"/>
      <c r="K158" s="77"/>
      <c r="N158" s="95"/>
      <c r="O158" s="95"/>
    </row>
    <row r="159" spans="2:17" hidden="1" x14ac:dyDescent="0.2">
      <c r="H159" s="252" t="s">
        <v>15</v>
      </c>
      <c r="I159" s="252"/>
      <c r="J159" s="252">
        <v>18</v>
      </c>
      <c r="K159" s="253">
        <v>0.21</v>
      </c>
      <c r="N159" s="95"/>
      <c r="O159" s="95"/>
    </row>
    <row r="160" spans="2:17" hidden="1" x14ac:dyDescent="0.2">
      <c r="H160" s="244" t="s">
        <v>46</v>
      </c>
      <c r="I160" s="244"/>
      <c r="J160" s="244">
        <v>15</v>
      </c>
      <c r="K160" s="254">
        <v>0.17499999999999999</v>
      </c>
      <c r="L160" s="255"/>
      <c r="N160" s="95"/>
      <c r="O160" s="95"/>
    </row>
    <row r="161" spans="2:17" hidden="1" x14ac:dyDescent="0.2">
      <c r="H161" s="252" t="s">
        <v>16</v>
      </c>
      <c r="I161" s="252"/>
      <c r="J161" s="252">
        <v>12</v>
      </c>
      <c r="K161" s="253">
        <v>0.13</v>
      </c>
      <c r="N161" s="95"/>
      <c r="O161" s="95"/>
    </row>
    <row r="162" spans="2:17" hidden="1" x14ac:dyDescent="0.2">
      <c r="H162" s="244" t="s">
        <v>47</v>
      </c>
      <c r="I162" s="244"/>
      <c r="J162" s="244">
        <v>9</v>
      </c>
      <c r="K162" s="256">
        <v>0.06</v>
      </c>
      <c r="N162" s="95"/>
      <c r="O162" s="95"/>
    </row>
    <row r="163" spans="2:17" hidden="1" x14ac:dyDescent="0.2">
      <c r="H163" s="252" t="s">
        <v>17</v>
      </c>
      <c r="I163" s="252"/>
      <c r="J163" s="252">
        <v>5</v>
      </c>
      <c r="K163" s="253">
        <v>0.02</v>
      </c>
      <c r="N163" s="95"/>
      <c r="O163" s="95"/>
    </row>
    <row r="164" spans="2:17" x14ac:dyDescent="0.2">
      <c r="F164" s="77"/>
      <c r="G164" s="77"/>
      <c r="H164" s="77"/>
      <c r="I164" s="77"/>
      <c r="J164" s="77"/>
      <c r="K164" s="77"/>
      <c r="L164" s="77"/>
      <c r="M164" s="77"/>
      <c r="N164" s="77"/>
      <c r="O164" s="77"/>
      <c r="Q164" s="77"/>
    </row>
    <row r="165" spans="2:17" x14ac:dyDescent="0.2">
      <c r="B165" s="427" t="s">
        <v>1227</v>
      </c>
      <c r="C165" s="428"/>
      <c r="D165" s="428"/>
      <c r="E165" s="428"/>
      <c r="F165" s="428"/>
      <c r="G165" s="428"/>
      <c r="H165" s="428"/>
      <c r="I165" s="428"/>
      <c r="J165" s="428"/>
      <c r="K165" s="428"/>
      <c r="L165" s="428"/>
      <c r="M165" s="22"/>
      <c r="N165" s="23"/>
      <c r="O165" s="23"/>
      <c r="P165" s="77"/>
      <c r="Q165" s="77"/>
    </row>
    <row r="166" spans="2:17" ht="91.5" customHeight="1" x14ac:dyDescent="0.2">
      <c r="B166" s="429" t="s">
        <v>1583</v>
      </c>
      <c r="C166" s="430"/>
      <c r="D166" s="430"/>
      <c r="E166" s="430"/>
      <c r="F166" s="430"/>
      <c r="G166" s="430"/>
      <c r="H166" s="430"/>
      <c r="I166" s="430"/>
      <c r="J166" s="430"/>
      <c r="K166" s="430"/>
      <c r="L166" s="430"/>
      <c r="M166" s="430"/>
      <c r="N166" s="431"/>
      <c r="O166" s="28"/>
      <c r="P166" s="77"/>
      <c r="Q166" s="77"/>
    </row>
    <row r="167" spans="2:17" ht="53.25" customHeight="1" x14ac:dyDescent="0.2">
      <c r="B167" s="432" t="s">
        <v>1226</v>
      </c>
      <c r="C167" s="433"/>
      <c r="D167" s="433"/>
      <c r="E167" s="433"/>
      <c r="F167" s="433"/>
      <c r="G167" s="433"/>
      <c r="H167" s="433"/>
      <c r="I167" s="433"/>
      <c r="J167" s="433"/>
      <c r="K167" s="433"/>
      <c r="L167" s="433"/>
      <c r="M167" s="433"/>
      <c r="N167" s="434"/>
      <c r="O167" s="28"/>
      <c r="P167" s="77"/>
      <c r="Q167" s="77"/>
    </row>
    <row r="168" spans="2:17" ht="113.25" customHeight="1" x14ac:dyDescent="0.2">
      <c r="B168" s="460" t="s">
        <v>1640</v>
      </c>
      <c r="C168" s="461"/>
      <c r="D168" s="461"/>
      <c r="E168" s="461"/>
      <c r="F168" s="461"/>
      <c r="G168" s="461"/>
      <c r="H168" s="461"/>
      <c r="I168" s="461"/>
      <c r="J168" s="461"/>
      <c r="K168" s="461"/>
      <c r="L168" s="461"/>
      <c r="M168" s="461"/>
      <c r="N168" s="462"/>
      <c r="O168" s="28"/>
      <c r="P168" s="77"/>
      <c r="Q168" s="77"/>
    </row>
    <row r="169" spans="2:17" x14ac:dyDescent="0.2">
      <c r="B169" s="26"/>
      <c r="C169" s="26"/>
      <c r="D169" s="26"/>
      <c r="E169" s="26"/>
      <c r="F169" s="26"/>
      <c r="G169" s="26"/>
      <c r="H169" s="26"/>
      <c r="I169" s="26"/>
      <c r="J169" s="26"/>
      <c r="K169" s="26"/>
      <c r="L169" s="26"/>
      <c r="M169" s="26"/>
      <c r="N169" s="26"/>
      <c r="O169" s="26"/>
      <c r="P169" s="77"/>
      <c r="Q169" s="77"/>
    </row>
    <row r="170" spans="2:17" x14ac:dyDescent="0.2">
      <c r="B170" s="427" t="s">
        <v>1228</v>
      </c>
      <c r="C170" s="428"/>
      <c r="D170" s="428"/>
      <c r="E170" s="428"/>
      <c r="F170" s="428"/>
      <c r="G170" s="428"/>
      <c r="H170" s="428"/>
      <c r="I170" s="428"/>
      <c r="J170" s="428"/>
      <c r="K170" s="428"/>
      <c r="L170" s="428"/>
      <c r="M170" s="29"/>
      <c r="N170" s="26"/>
      <c r="O170" s="26"/>
      <c r="P170" s="77"/>
      <c r="Q170" s="77"/>
    </row>
    <row r="171" spans="2:17" ht="27" customHeight="1" x14ac:dyDescent="0.3">
      <c r="B171" s="463" t="s">
        <v>1229</v>
      </c>
      <c r="C171" s="464"/>
      <c r="D171" s="464"/>
      <c r="E171" s="464"/>
      <c r="F171" s="464"/>
      <c r="G171" s="464"/>
      <c r="H171" s="464"/>
      <c r="I171" s="464"/>
      <c r="J171" s="464"/>
      <c r="K171" s="464"/>
      <c r="L171" s="464"/>
      <c r="M171" s="464"/>
      <c r="N171" s="465"/>
      <c r="O171" s="30"/>
      <c r="P171" s="77"/>
      <c r="Q171" s="77"/>
    </row>
    <row r="172" spans="2:17" ht="213.75" customHeight="1" x14ac:dyDescent="0.2">
      <c r="B172" s="466" t="s">
        <v>1563</v>
      </c>
      <c r="C172" s="467"/>
      <c r="D172" s="467"/>
      <c r="E172" s="467"/>
      <c r="F172" s="467"/>
      <c r="G172" s="467"/>
      <c r="H172" s="467"/>
      <c r="I172" s="467"/>
      <c r="J172" s="467"/>
      <c r="K172" s="467"/>
      <c r="L172" s="467"/>
      <c r="M172" s="467"/>
      <c r="N172" s="468"/>
      <c r="O172" s="31"/>
      <c r="P172" s="77"/>
      <c r="Q172" s="77"/>
    </row>
    <row r="173" spans="2:17" x14ac:dyDescent="0.2">
      <c r="B173" s="32"/>
      <c r="C173" s="33"/>
      <c r="D173" s="33"/>
      <c r="E173" s="33"/>
      <c r="F173" s="33"/>
      <c r="G173" s="33"/>
      <c r="H173" s="33"/>
      <c r="I173" s="33"/>
      <c r="J173" s="33"/>
      <c r="K173" s="33"/>
      <c r="L173" s="33"/>
      <c r="M173" s="33"/>
      <c r="N173" s="34"/>
      <c r="O173" s="26"/>
      <c r="P173" s="77"/>
      <c r="Q173" s="77"/>
    </row>
    <row r="174" spans="2:17" x14ac:dyDescent="0.2">
      <c r="B174" s="35"/>
      <c r="C174" s="35"/>
      <c r="D174" s="35"/>
      <c r="E174" s="35"/>
      <c r="F174" s="35"/>
      <c r="G174" s="35"/>
      <c r="H174" s="35"/>
      <c r="I174" s="35"/>
      <c r="J174" s="35"/>
      <c r="K174" s="35"/>
      <c r="L174" s="35"/>
      <c r="M174" s="35"/>
      <c r="N174" s="35"/>
      <c r="O174" s="35"/>
      <c r="P174" s="77"/>
      <c r="Q174" s="77"/>
    </row>
    <row r="175" spans="2:17" x14ac:dyDescent="0.2">
      <c r="B175" s="36"/>
      <c r="C175" s="37"/>
      <c r="D175" s="37"/>
      <c r="E175" s="37"/>
      <c r="F175" s="37"/>
      <c r="G175" s="37"/>
      <c r="H175" s="37"/>
      <c r="I175" s="37"/>
      <c r="J175" s="37"/>
      <c r="K175" s="37"/>
      <c r="L175" s="37"/>
      <c r="M175" s="37"/>
      <c r="N175" s="38"/>
      <c r="O175" s="35"/>
      <c r="P175" s="77"/>
      <c r="Q175" s="77"/>
    </row>
    <row r="176" spans="2:17" ht="44.25" customHeight="1" x14ac:dyDescent="0.2">
      <c r="B176" s="469" t="s">
        <v>1633</v>
      </c>
      <c r="C176" s="470"/>
      <c r="D176" s="470"/>
      <c r="E176" s="470"/>
      <c r="F176" s="470"/>
      <c r="G176" s="470"/>
      <c r="H176" s="470"/>
      <c r="I176" s="470"/>
      <c r="J176" s="470"/>
      <c r="K176" s="470"/>
      <c r="L176" s="470"/>
      <c r="M176" s="470"/>
      <c r="N176" s="471"/>
      <c r="O176" s="28"/>
      <c r="P176" s="77"/>
      <c r="Q176" s="77"/>
    </row>
    <row r="177" spans="2:17" ht="27" customHeight="1" x14ac:dyDescent="0.2">
      <c r="B177" s="39"/>
      <c r="C177" s="26"/>
      <c r="D177" s="26"/>
      <c r="E177" s="26"/>
      <c r="F177" s="26"/>
      <c r="G177" s="26"/>
      <c r="H177" s="26"/>
      <c r="I177" s="26"/>
      <c r="J177" s="26"/>
      <c r="K177" s="26"/>
      <c r="L177" s="26"/>
      <c r="M177" s="26"/>
      <c r="N177" s="40"/>
      <c r="O177" s="26"/>
      <c r="P177" s="77"/>
      <c r="Q177" s="77"/>
    </row>
    <row r="178" spans="2:17" ht="27.75" customHeight="1" x14ac:dyDescent="0.2">
      <c r="B178" s="472"/>
      <c r="C178" s="473"/>
      <c r="D178" s="473"/>
      <c r="E178" s="26"/>
      <c r="F178" s="473"/>
      <c r="G178" s="473"/>
      <c r="H178" s="473"/>
      <c r="I178" s="26"/>
      <c r="J178" s="473"/>
      <c r="K178" s="473"/>
      <c r="L178" s="473"/>
      <c r="M178" s="473"/>
      <c r="N178" s="40"/>
      <c r="O178" s="35"/>
      <c r="P178" s="77"/>
      <c r="Q178" s="77"/>
    </row>
    <row r="179" spans="2:17" x14ac:dyDescent="0.2">
      <c r="B179" s="41" t="s">
        <v>1220</v>
      </c>
      <c r="C179" s="42"/>
      <c r="D179" s="42"/>
      <c r="E179" s="43"/>
      <c r="F179" s="448" t="s">
        <v>1221</v>
      </c>
      <c r="G179" s="448"/>
      <c r="H179" s="448"/>
      <c r="I179" s="43"/>
      <c r="J179" s="448" t="s">
        <v>1584</v>
      </c>
      <c r="K179" s="448"/>
      <c r="L179" s="448"/>
      <c r="M179" s="448"/>
      <c r="N179" s="82"/>
      <c r="O179" s="44"/>
      <c r="P179" s="77"/>
      <c r="Q179" s="77"/>
    </row>
    <row r="180" spans="2:17" x14ac:dyDescent="0.2">
      <c r="B180" s="45"/>
      <c r="C180" s="43"/>
      <c r="D180" s="43"/>
      <c r="E180" s="43"/>
      <c r="F180" s="44"/>
      <c r="G180" s="44"/>
      <c r="H180" s="44"/>
      <c r="I180" s="43"/>
      <c r="J180" s="44"/>
      <c r="K180" s="44"/>
      <c r="L180" s="44"/>
      <c r="M180" s="44"/>
      <c r="N180" s="82"/>
      <c r="O180" s="44"/>
      <c r="P180" s="77"/>
      <c r="Q180" s="77"/>
    </row>
    <row r="181" spans="2:17" ht="21" x14ac:dyDescent="0.2">
      <c r="B181" s="457" t="s">
        <v>1611</v>
      </c>
      <c r="C181" s="458"/>
      <c r="D181" s="458"/>
      <c r="E181" s="458"/>
      <c r="F181" s="458"/>
      <c r="G181" s="458"/>
      <c r="H181" s="458"/>
      <c r="I181" s="458"/>
      <c r="J181" s="458"/>
      <c r="K181" s="458"/>
      <c r="L181" s="458"/>
      <c r="M181" s="458"/>
      <c r="N181" s="459"/>
      <c r="O181" s="44"/>
      <c r="P181" s="77"/>
      <c r="Q181" s="77"/>
    </row>
    <row r="182" spans="2:17" x14ac:dyDescent="0.2">
      <c r="B182" s="46"/>
      <c r="C182" s="47"/>
      <c r="D182" s="47"/>
      <c r="E182" s="47"/>
      <c r="F182" s="47"/>
      <c r="G182" s="47"/>
      <c r="H182" s="33"/>
      <c r="I182" s="33"/>
      <c r="J182" s="33"/>
      <c r="K182" s="33"/>
      <c r="L182" s="33"/>
      <c r="M182" s="47"/>
      <c r="N182" s="48"/>
      <c r="O182" s="49"/>
      <c r="P182" s="77"/>
      <c r="Q182" s="77"/>
    </row>
    <row r="183" spans="2:17" x14ac:dyDescent="0.2">
      <c r="B183" s="26"/>
      <c r="C183" s="26"/>
      <c r="D183" s="26"/>
      <c r="E183" s="26"/>
      <c r="F183" s="26"/>
      <c r="G183" s="26"/>
      <c r="H183" s="26"/>
      <c r="I183" s="26"/>
      <c r="J183" s="26"/>
      <c r="K183" s="26"/>
      <c r="L183" s="26"/>
      <c r="M183" s="26"/>
      <c r="N183" s="26"/>
      <c r="O183" s="26"/>
      <c r="P183" s="77"/>
      <c r="Q183" s="77"/>
    </row>
    <row r="184" spans="2:17" x14ac:dyDescent="0.2">
      <c r="B184" s="427" t="s">
        <v>1222</v>
      </c>
      <c r="C184" s="428"/>
      <c r="D184" s="428"/>
      <c r="E184" s="428"/>
      <c r="F184" s="428"/>
      <c r="G184" s="428"/>
      <c r="H184" s="428"/>
      <c r="I184" s="428"/>
      <c r="J184" s="428"/>
      <c r="K184" s="428"/>
      <c r="L184" s="428"/>
      <c r="M184" s="22"/>
      <c r="N184" s="23"/>
      <c r="O184" s="23"/>
      <c r="P184" s="77"/>
      <c r="Q184" s="77"/>
    </row>
    <row r="185" spans="2:17" x14ac:dyDescent="0.2">
      <c r="B185" s="50"/>
      <c r="C185" s="51"/>
      <c r="D185" s="51"/>
      <c r="E185" s="51"/>
      <c r="F185" s="51"/>
      <c r="G185" s="51"/>
      <c r="H185" s="51"/>
      <c r="I185" s="51"/>
      <c r="J185" s="51"/>
      <c r="K185" s="51"/>
      <c r="L185" s="51"/>
      <c r="M185" s="51"/>
      <c r="N185" s="52"/>
      <c r="O185" s="26"/>
      <c r="P185" s="77"/>
      <c r="Q185" s="77"/>
    </row>
    <row r="186" spans="2:17" x14ac:dyDescent="0.3">
      <c r="B186" s="83"/>
      <c r="C186" s="53" t="s">
        <v>1585</v>
      </c>
      <c r="D186" s="53"/>
      <c r="E186" s="53"/>
      <c r="F186" s="53"/>
      <c r="G186" s="53"/>
      <c r="H186" s="53"/>
      <c r="I186" s="53"/>
      <c r="J186" s="53"/>
      <c r="K186" s="53"/>
      <c r="L186" s="53"/>
      <c r="M186" s="53"/>
      <c r="N186" s="54"/>
      <c r="O186" s="53"/>
      <c r="P186" s="77"/>
      <c r="Q186" s="77"/>
    </row>
    <row r="187" spans="2:17" x14ac:dyDescent="0.3">
      <c r="B187" s="84"/>
      <c r="C187" s="53" t="s">
        <v>1223</v>
      </c>
      <c r="D187" s="53"/>
      <c r="E187" s="53"/>
      <c r="F187" s="53"/>
      <c r="G187" s="53"/>
      <c r="H187" s="53"/>
      <c r="I187" s="53"/>
      <c r="J187" s="53"/>
      <c r="K187" s="53"/>
      <c r="L187" s="53"/>
      <c r="M187" s="53"/>
      <c r="N187" s="54"/>
      <c r="O187" s="53"/>
      <c r="P187" s="77"/>
      <c r="Q187" s="77"/>
    </row>
    <row r="188" spans="2:17" ht="39.75" customHeight="1" x14ac:dyDescent="0.3">
      <c r="B188" s="84"/>
      <c r="C188" s="425" t="s">
        <v>1224</v>
      </c>
      <c r="D188" s="425"/>
      <c r="E188" s="425"/>
      <c r="F188" s="425"/>
      <c r="G188" s="425"/>
      <c r="H188" s="425"/>
      <c r="I188" s="425"/>
      <c r="J188" s="425"/>
      <c r="K188" s="425"/>
      <c r="L188" s="425"/>
      <c r="M188" s="425"/>
      <c r="N188" s="426"/>
      <c r="O188" s="55"/>
      <c r="P188" s="77"/>
      <c r="Q188" s="77"/>
    </row>
    <row r="189" spans="2:17" x14ac:dyDescent="0.3">
      <c r="B189" s="84"/>
      <c r="C189" s="53" t="s">
        <v>1225</v>
      </c>
      <c r="D189" s="53"/>
      <c r="E189" s="53"/>
      <c r="F189" s="53"/>
      <c r="G189" s="53"/>
      <c r="H189" s="53"/>
      <c r="I189" s="53"/>
      <c r="J189" s="53"/>
      <c r="K189" s="53"/>
      <c r="L189" s="53"/>
      <c r="M189" s="53"/>
      <c r="N189" s="54"/>
      <c r="O189" s="53"/>
      <c r="P189" s="77"/>
      <c r="Q189" s="77"/>
    </row>
    <row r="190" spans="2:17" x14ac:dyDescent="0.3">
      <c r="B190" s="84"/>
      <c r="C190" s="53" t="s">
        <v>1628</v>
      </c>
      <c r="D190" s="53"/>
      <c r="E190" s="53"/>
      <c r="F190" s="53"/>
      <c r="G190" s="53"/>
      <c r="H190" s="53"/>
      <c r="I190" s="53"/>
      <c r="J190" s="53"/>
      <c r="K190" s="53"/>
      <c r="L190" s="53"/>
      <c r="M190" s="53"/>
      <c r="N190" s="54"/>
      <c r="O190" s="53"/>
      <c r="P190" s="77"/>
      <c r="Q190" s="77"/>
    </row>
    <row r="191" spans="2:17" x14ac:dyDescent="0.2">
      <c r="B191" s="50"/>
      <c r="C191" s="26"/>
      <c r="D191" s="26"/>
      <c r="E191" s="26"/>
      <c r="F191" s="26"/>
      <c r="G191" s="26"/>
      <c r="H191" s="26"/>
      <c r="I191" s="26"/>
      <c r="J191" s="26"/>
      <c r="K191" s="26"/>
      <c r="L191" s="26"/>
      <c r="M191" s="26"/>
      <c r="N191" s="40"/>
      <c r="O191" s="26"/>
      <c r="P191" s="77"/>
      <c r="Q191" s="77"/>
    </row>
    <row r="192" spans="2:17" ht="41.25" customHeight="1" x14ac:dyDescent="0.3">
      <c r="B192" s="501" t="s">
        <v>1618</v>
      </c>
      <c r="C192" s="502"/>
      <c r="D192" s="502"/>
      <c r="E192" s="502"/>
      <c r="F192" s="502"/>
      <c r="G192" s="502"/>
      <c r="H192" s="502"/>
      <c r="I192" s="502"/>
      <c r="J192" s="502"/>
      <c r="K192" s="502"/>
      <c r="L192" s="502"/>
      <c r="M192" s="502"/>
      <c r="N192" s="503"/>
      <c r="O192" s="56"/>
      <c r="P192" s="77"/>
      <c r="Q192" s="77"/>
    </row>
    <row r="193" spans="2:17" x14ac:dyDescent="0.2">
      <c r="B193" s="32"/>
      <c r="C193" s="33"/>
      <c r="D193" s="33"/>
      <c r="E193" s="33"/>
      <c r="F193" s="33"/>
      <c r="G193" s="33"/>
      <c r="H193" s="33"/>
      <c r="I193" s="33"/>
      <c r="J193" s="33"/>
      <c r="K193" s="33"/>
      <c r="L193" s="33"/>
      <c r="M193" s="33"/>
      <c r="N193" s="34"/>
      <c r="O193" s="26"/>
      <c r="P193" s="77"/>
      <c r="Q193" s="77"/>
    </row>
    <row r="194" spans="2:17" x14ac:dyDescent="0.2">
      <c r="F194" s="77"/>
      <c r="G194" s="77"/>
      <c r="H194" s="77"/>
      <c r="I194" s="77"/>
      <c r="J194" s="415"/>
      <c r="K194" s="415"/>
      <c r="L194" s="415"/>
      <c r="M194" s="415"/>
      <c r="N194" s="77"/>
      <c r="O194" s="77"/>
      <c r="Q194" s="77"/>
    </row>
    <row r="195" spans="2:17" hidden="1" x14ac:dyDescent="0.2">
      <c r="F195" s="77"/>
      <c r="G195" s="77"/>
      <c r="H195" s="77"/>
      <c r="I195" s="77"/>
      <c r="J195" s="86"/>
      <c r="K195" s="86"/>
      <c r="L195" s="86"/>
      <c r="M195" s="86"/>
      <c r="N195" s="77"/>
      <c r="O195" s="77"/>
    </row>
    <row r="196" spans="2:17" hidden="1" x14ac:dyDescent="0.2">
      <c r="F196" s="77"/>
      <c r="G196" s="77"/>
      <c r="H196" s="87"/>
      <c r="I196" s="87"/>
      <c r="J196" s="88"/>
      <c r="K196" s="88"/>
      <c r="L196" s="88"/>
      <c r="M196" s="88"/>
      <c r="N196" s="77"/>
      <c r="O196" s="77"/>
    </row>
    <row r="197" spans="2:17" hidden="1" x14ac:dyDescent="0.2">
      <c r="F197" s="77"/>
      <c r="G197" s="77"/>
      <c r="H197" s="77"/>
      <c r="I197" s="77"/>
      <c r="J197" s="77"/>
      <c r="K197" s="77"/>
      <c r="L197" s="77"/>
      <c r="M197" s="77"/>
      <c r="N197" s="77"/>
      <c r="O197" s="77"/>
    </row>
    <row r="198" spans="2:17" hidden="1" x14ac:dyDescent="0.2">
      <c r="F198" s="77"/>
      <c r="G198" s="77"/>
      <c r="H198" s="77"/>
      <c r="I198" s="77"/>
      <c r="J198" s="77"/>
      <c r="K198" s="77"/>
      <c r="L198" s="77"/>
      <c r="M198" s="77"/>
      <c r="N198" s="77"/>
      <c r="O198" s="77"/>
    </row>
    <row r="199" spans="2:17" hidden="1" x14ac:dyDescent="0.2">
      <c r="F199" s="77"/>
      <c r="G199" s="77"/>
      <c r="H199" s="77"/>
      <c r="I199" s="77"/>
      <c r="J199" s="77"/>
      <c r="K199" s="77"/>
      <c r="L199" s="77"/>
      <c r="M199" s="77"/>
      <c r="N199" s="77"/>
      <c r="O199" s="77"/>
    </row>
    <row r="200" spans="2:17" hidden="1" x14ac:dyDescent="0.2">
      <c r="F200" s="77"/>
      <c r="G200" s="77"/>
      <c r="H200" s="77"/>
      <c r="I200" s="77"/>
      <c r="J200" s="77"/>
      <c r="K200" s="77"/>
      <c r="L200" s="77"/>
      <c r="M200" s="77"/>
      <c r="N200" s="77"/>
      <c r="O200" s="77"/>
    </row>
    <row r="201" spans="2:17" hidden="1" x14ac:dyDescent="0.2">
      <c r="F201" s="77"/>
      <c r="G201" s="77"/>
      <c r="H201" s="77"/>
      <c r="I201" s="77"/>
      <c r="J201" s="77"/>
      <c r="K201" s="77"/>
      <c r="L201" s="77"/>
      <c r="M201" s="77"/>
      <c r="N201" s="77"/>
      <c r="O201" s="77"/>
    </row>
    <row r="202" spans="2:17" hidden="1" x14ac:dyDescent="0.2">
      <c r="F202" s="77"/>
      <c r="G202" s="77"/>
      <c r="H202" s="77"/>
      <c r="I202" s="77"/>
      <c r="J202" s="77"/>
      <c r="K202" s="77"/>
      <c r="L202" s="77"/>
      <c r="M202" s="77"/>
      <c r="N202" s="77"/>
      <c r="O202" s="77"/>
    </row>
    <row r="203" spans="2:17" hidden="1" x14ac:dyDescent="0.2">
      <c r="F203" s="77"/>
      <c r="G203" s="77"/>
      <c r="H203" s="77"/>
      <c r="I203" s="77"/>
      <c r="J203" s="415"/>
      <c r="K203" s="415"/>
      <c r="L203" s="415"/>
      <c r="M203" s="415"/>
      <c r="N203" s="77"/>
      <c r="O203" s="77"/>
    </row>
    <row r="204" spans="2:17" hidden="1" x14ac:dyDescent="0.2">
      <c r="F204" s="77"/>
      <c r="G204" s="77"/>
      <c r="H204" s="77"/>
      <c r="I204" s="77"/>
      <c r="J204" s="86"/>
      <c r="K204" s="86"/>
      <c r="L204" s="86"/>
      <c r="M204" s="86"/>
      <c r="N204" s="77"/>
      <c r="O204" s="77"/>
    </row>
    <row r="205" spans="2:17" hidden="1" x14ac:dyDescent="0.2">
      <c r="F205" s="77"/>
      <c r="G205" s="77"/>
      <c r="H205" s="87"/>
      <c r="I205" s="87"/>
      <c r="J205" s="88"/>
      <c r="K205" s="88"/>
      <c r="L205" s="88"/>
      <c r="M205" s="88"/>
      <c r="N205" s="77"/>
      <c r="O205" s="77"/>
    </row>
    <row r="206" spans="2:17" hidden="1" x14ac:dyDescent="0.2">
      <c r="F206" s="77"/>
      <c r="G206" s="77"/>
      <c r="H206" s="77"/>
      <c r="I206" s="77"/>
      <c r="J206" s="77"/>
      <c r="K206" s="77"/>
      <c r="L206" s="77"/>
      <c r="M206" s="77"/>
      <c r="N206" s="77"/>
      <c r="O206" s="77"/>
    </row>
    <row r="207" spans="2:17" hidden="1" x14ac:dyDescent="0.2">
      <c r="F207" s="77"/>
      <c r="G207" s="77"/>
      <c r="H207" s="77"/>
      <c r="I207" s="77"/>
      <c r="J207" s="77"/>
      <c r="K207" s="77"/>
      <c r="L207" s="77"/>
      <c r="M207" s="77"/>
      <c r="N207" s="77"/>
      <c r="O207" s="77"/>
    </row>
    <row r="208" spans="2:17" hidden="1" x14ac:dyDescent="0.2">
      <c r="F208" s="77"/>
      <c r="G208" s="77"/>
      <c r="H208" s="77"/>
      <c r="I208" s="77"/>
      <c r="J208" s="77"/>
      <c r="K208" s="77"/>
      <c r="L208" s="77"/>
      <c r="M208" s="77"/>
      <c r="N208" s="77"/>
      <c r="O208" s="77"/>
    </row>
    <row r="209" spans="6:15" hidden="1" x14ac:dyDescent="0.2">
      <c r="F209" s="77"/>
      <c r="G209" s="77"/>
      <c r="H209" s="77"/>
      <c r="I209" s="77"/>
      <c r="J209" s="77"/>
      <c r="K209" s="77"/>
      <c r="L209" s="77"/>
      <c r="M209" s="77"/>
      <c r="N209" s="77"/>
      <c r="O209" s="77"/>
    </row>
    <row r="210" spans="6:15" hidden="1" x14ac:dyDescent="0.2">
      <c r="F210" s="77"/>
      <c r="G210" s="77"/>
      <c r="H210" s="77"/>
      <c r="I210" s="77"/>
      <c r="J210" s="77"/>
      <c r="K210" s="77"/>
      <c r="L210" s="77"/>
      <c r="M210" s="77"/>
      <c r="N210" s="77"/>
      <c r="O210" s="77"/>
    </row>
    <row r="211" spans="6:15" hidden="1" x14ac:dyDescent="0.2">
      <c r="F211" s="77"/>
      <c r="G211" s="77"/>
      <c r="H211" s="77"/>
      <c r="I211" s="77"/>
      <c r="J211" s="77"/>
      <c r="K211" s="77"/>
      <c r="L211" s="77"/>
      <c r="M211" s="77"/>
      <c r="N211" s="77"/>
      <c r="O211" s="77"/>
    </row>
    <row r="212" spans="6:15" hidden="1" x14ac:dyDescent="0.2">
      <c r="F212" s="77"/>
      <c r="G212" s="77"/>
      <c r="H212" s="77"/>
      <c r="I212" s="77"/>
      <c r="J212" s="77"/>
      <c r="K212" s="77"/>
      <c r="L212" s="77"/>
      <c r="M212" s="77"/>
      <c r="N212" s="77"/>
      <c r="O212" s="77"/>
    </row>
    <row r="213" spans="6:15" hidden="1" x14ac:dyDescent="0.2"/>
    <row r="214" spans="6:15" hidden="1" x14ac:dyDescent="0.2"/>
    <row r="215" spans="6:15" hidden="1" x14ac:dyDescent="0.2"/>
    <row r="216" spans="6:15" hidden="1" x14ac:dyDescent="0.2"/>
    <row r="217" spans="6:15" hidden="1" x14ac:dyDescent="0.2"/>
    <row r="218" spans="6:15" hidden="1" x14ac:dyDescent="0.2"/>
    <row r="219" spans="6:15" hidden="1" x14ac:dyDescent="0.2"/>
    <row r="220" spans="6:15" hidden="1" x14ac:dyDescent="0.2"/>
    <row r="221" spans="6:15" hidden="1" x14ac:dyDescent="0.2"/>
    <row r="222" spans="6:15" hidden="1" x14ac:dyDescent="0.2"/>
    <row r="223" spans="6:15" hidden="1" x14ac:dyDescent="0.2"/>
    <row r="224" spans="6:15"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x14ac:dyDescent="0.2"/>
  </sheetData>
  <sheetProtection password="D0CF" sheet="1" objects="1" scenarios="1" insertHyperlinks="0" selectLockedCells="1"/>
  <sortState ref="B150:J156">
    <sortCondition ref="B150:B156"/>
  </sortState>
  <dataConsolidate/>
  <mergeCells count="218">
    <mergeCell ref="I147:J147"/>
    <mergeCell ref="I148:J148"/>
    <mergeCell ref="I149:J149"/>
    <mergeCell ref="I150:J150"/>
    <mergeCell ref="I151:J151"/>
    <mergeCell ref="I152:J152"/>
    <mergeCell ref="C2:L7"/>
    <mergeCell ref="I100:J100"/>
    <mergeCell ref="C100:D100"/>
    <mergeCell ref="E100:G100"/>
    <mergeCell ref="K100:L100"/>
    <mergeCell ref="K87:L87"/>
    <mergeCell ref="D120:E120"/>
    <mergeCell ref="I85:J85"/>
    <mergeCell ref="C97:D97"/>
    <mergeCell ref="K97:L97"/>
    <mergeCell ref="G10:H10"/>
    <mergeCell ref="D11:I11"/>
    <mergeCell ref="C44:E44"/>
    <mergeCell ref="I41:J41"/>
    <mergeCell ref="I42:J42"/>
    <mergeCell ref="I43:J43"/>
    <mergeCell ref="I44:J44"/>
    <mergeCell ref="K41:N41"/>
    <mergeCell ref="C45:E45"/>
    <mergeCell ref="C46:E46"/>
    <mergeCell ref="I45:J45"/>
    <mergeCell ref="I46:J46"/>
    <mergeCell ref="K45:N45"/>
    <mergeCell ref="K46:N46"/>
    <mergeCell ref="B72:C72"/>
    <mergeCell ref="H64:I64"/>
    <mergeCell ref="K98:L98"/>
    <mergeCell ref="K88:L88"/>
    <mergeCell ref="B80:G82"/>
    <mergeCell ref="K89:L89"/>
    <mergeCell ref="K90:L90"/>
    <mergeCell ref="K91:L91"/>
    <mergeCell ref="K92:L92"/>
    <mergeCell ref="I86:J86"/>
    <mergeCell ref="M93:N93"/>
    <mergeCell ref="M86:N86"/>
    <mergeCell ref="M85:N85"/>
    <mergeCell ref="M87:N87"/>
    <mergeCell ref="M88:N88"/>
    <mergeCell ref="M89:N89"/>
    <mergeCell ref="M95:N95"/>
    <mergeCell ref="M96:N96"/>
    <mergeCell ref="M97:N97"/>
    <mergeCell ref="M98:N98"/>
    <mergeCell ref="E95:G95"/>
    <mergeCell ref="E96:G96"/>
    <mergeCell ref="E97:G97"/>
    <mergeCell ref="C112:F112"/>
    <mergeCell ref="C111:F111"/>
    <mergeCell ref="C95:D95"/>
    <mergeCell ref="C96:D96"/>
    <mergeCell ref="M100:N100"/>
    <mergeCell ref="K111:L111"/>
    <mergeCell ref="K112:L112"/>
    <mergeCell ref="C110:F110"/>
    <mergeCell ref="M18:N18"/>
    <mergeCell ref="H23:J23"/>
    <mergeCell ref="B21:F21"/>
    <mergeCell ref="C18:D18"/>
    <mergeCell ref="G18:H18"/>
    <mergeCell ref="B8:N8"/>
    <mergeCell ref="B13:F13"/>
    <mergeCell ref="H16:I16"/>
    <mergeCell ref="D23:E23"/>
    <mergeCell ref="K10:L10"/>
    <mergeCell ref="M10:N10"/>
    <mergeCell ref="L16:M16"/>
    <mergeCell ref="K12:M12"/>
    <mergeCell ref="B192:N192"/>
    <mergeCell ref="M23:N23"/>
    <mergeCell ref="K23:L23"/>
    <mergeCell ref="B34:C34"/>
    <mergeCell ref="J34:K34"/>
    <mergeCell ref="C30:K30"/>
    <mergeCell ref="D34:F34"/>
    <mergeCell ref="M28:N28"/>
    <mergeCell ref="B73:N75"/>
    <mergeCell ref="C67:N68"/>
    <mergeCell ref="C69:N70"/>
    <mergeCell ref="K44:N44"/>
    <mergeCell ref="C41:E41"/>
    <mergeCell ref="C85:D85"/>
    <mergeCell ref="B84:G84"/>
    <mergeCell ref="I79:N80"/>
    <mergeCell ref="K82:L82"/>
    <mergeCell ref="E90:G90"/>
    <mergeCell ref="E91:G91"/>
    <mergeCell ref="M82:N82"/>
    <mergeCell ref="K85:L85"/>
    <mergeCell ref="K86:L86"/>
    <mergeCell ref="H158:J158"/>
    <mergeCell ref="B105:B107"/>
    <mergeCell ref="B108:B110"/>
    <mergeCell ref="C103:F104"/>
    <mergeCell ref="G103:H103"/>
    <mergeCell ref="M112:N112"/>
    <mergeCell ref="K103:L104"/>
    <mergeCell ref="K110:L110"/>
    <mergeCell ref="K108:L108"/>
    <mergeCell ref="K105:L105"/>
    <mergeCell ref="K106:L106"/>
    <mergeCell ref="M103:N103"/>
    <mergeCell ref="K109:L109"/>
    <mergeCell ref="C109:F109"/>
    <mergeCell ref="C107:F107"/>
    <mergeCell ref="K107:L107"/>
    <mergeCell ref="B141:G141"/>
    <mergeCell ref="E142:F142"/>
    <mergeCell ref="E143:F143"/>
    <mergeCell ref="D121:E121"/>
    <mergeCell ref="E145:F145"/>
    <mergeCell ref="I145:J145"/>
    <mergeCell ref="I146:J146"/>
    <mergeCell ref="B181:N181"/>
    <mergeCell ref="B168:N168"/>
    <mergeCell ref="B171:N171"/>
    <mergeCell ref="B172:N172"/>
    <mergeCell ref="B176:N176"/>
    <mergeCell ref="F179:H179"/>
    <mergeCell ref="B170:L170"/>
    <mergeCell ref="B165:L165"/>
    <mergeCell ref="B178:D178"/>
    <mergeCell ref="F178:H178"/>
    <mergeCell ref="J178:M178"/>
    <mergeCell ref="E146:F146"/>
    <mergeCell ref="E147:F147"/>
    <mergeCell ref="E148:F148"/>
    <mergeCell ref="E149:F149"/>
    <mergeCell ref="E150:F150"/>
    <mergeCell ref="E151:F151"/>
    <mergeCell ref="J203:M203"/>
    <mergeCell ref="C86:D86"/>
    <mergeCell ref="C87:D87"/>
    <mergeCell ref="C88:D88"/>
    <mergeCell ref="C89:D89"/>
    <mergeCell ref="C90:D90"/>
    <mergeCell ref="C91:D91"/>
    <mergeCell ref="C92:D92"/>
    <mergeCell ref="C93:D93"/>
    <mergeCell ref="D118:F118"/>
    <mergeCell ref="C113:F113"/>
    <mergeCell ref="C114:F114"/>
    <mergeCell ref="G122:H122"/>
    <mergeCell ref="C188:N188"/>
    <mergeCell ref="B184:L184"/>
    <mergeCell ref="B166:N166"/>
    <mergeCell ref="B167:N167"/>
    <mergeCell ref="B113:B115"/>
    <mergeCell ref="C115:F115"/>
    <mergeCell ref="J194:M194"/>
    <mergeCell ref="B111:B112"/>
    <mergeCell ref="J132:M132"/>
    <mergeCell ref="J134:K134"/>
    <mergeCell ref="J179:M179"/>
    <mergeCell ref="K42:N42"/>
    <mergeCell ref="K43:N43"/>
    <mergeCell ref="M25:N25"/>
    <mergeCell ref="J28:K28"/>
    <mergeCell ref="B39:F39"/>
    <mergeCell ref="C25:H25"/>
    <mergeCell ref="B32:F32"/>
    <mergeCell ref="B36:C36"/>
    <mergeCell ref="H36:J36"/>
    <mergeCell ref="K36:N36"/>
    <mergeCell ref="D36:G36"/>
    <mergeCell ref="H34:I34"/>
    <mergeCell ref="C42:E42"/>
    <mergeCell ref="C43:E43"/>
    <mergeCell ref="G28:I28"/>
    <mergeCell ref="C28:F28"/>
    <mergeCell ref="M92:N92"/>
    <mergeCell ref="K93:L93"/>
    <mergeCell ref="K95:L95"/>
    <mergeCell ref="K96:L96"/>
    <mergeCell ref="B63:C63"/>
    <mergeCell ref="B62:C62"/>
    <mergeCell ref="G48:J48"/>
    <mergeCell ref="L48:N48"/>
    <mergeCell ref="H62:I62"/>
    <mergeCell ref="E50:N50"/>
    <mergeCell ref="D63:E63"/>
    <mergeCell ref="D62:E62"/>
    <mergeCell ref="K61:N61"/>
    <mergeCell ref="L62:N62"/>
    <mergeCell ref="L63:N63"/>
    <mergeCell ref="B58:F58"/>
    <mergeCell ref="B53:N55"/>
    <mergeCell ref="H63:I63"/>
    <mergeCell ref="E152:F152"/>
    <mergeCell ref="D64:E64"/>
    <mergeCell ref="B64:C64"/>
    <mergeCell ref="B78:F78"/>
    <mergeCell ref="L64:N64"/>
    <mergeCell ref="B67:B68"/>
    <mergeCell ref="B69:B70"/>
    <mergeCell ref="C98:D98"/>
    <mergeCell ref="E85:G85"/>
    <mergeCell ref="E86:G86"/>
    <mergeCell ref="E87:G87"/>
    <mergeCell ref="E88:G88"/>
    <mergeCell ref="E89:G89"/>
    <mergeCell ref="E98:G98"/>
    <mergeCell ref="B94:G94"/>
    <mergeCell ref="E92:G92"/>
    <mergeCell ref="E93:G93"/>
    <mergeCell ref="I84:N84"/>
    <mergeCell ref="I94:N94"/>
    <mergeCell ref="I95:J95"/>
    <mergeCell ref="I96:J96"/>
    <mergeCell ref="I97:J97"/>
    <mergeCell ref="M90:N90"/>
    <mergeCell ref="M91:N91"/>
  </mergeCells>
  <phoneticPr fontId="3" type="noConversion"/>
  <conditionalFormatting sqref="C100:D100">
    <cfRule type="cellIs" dxfId="3" priority="5" operator="equal">
      <formula>"No cumple"</formula>
    </cfRule>
  </conditionalFormatting>
  <conditionalFormatting sqref="E100">
    <cfRule type="cellIs" dxfId="2" priority="4" operator="equal">
      <formula>"No cumple"</formula>
    </cfRule>
  </conditionalFormatting>
  <conditionalFormatting sqref="M100:N100">
    <cfRule type="cellIs" dxfId="1" priority="1" operator="equal">
      <formula>"No cumple"</formula>
    </cfRule>
  </conditionalFormatting>
  <conditionalFormatting sqref="K100:L100">
    <cfRule type="cellIs" dxfId="0" priority="2" operator="equal">
      <formula>"No cumple"</formula>
    </cfRule>
  </conditionalFormatting>
  <dataValidations count="14">
    <dataValidation type="list" allowBlank="1" showInputMessage="1" showErrorMessage="1" sqref="C17">
      <formula1>#REF!</formula1>
    </dataValidation>
    <dataValidation type="list" showDropDown="1" showInputMessage="1" showErrorMessage="1" sqref="L17">
      <formula1>#REF!</formula1>
    </dataValidation>
    <dataValidation allowBlank="1" showInputMessage="1" showErrorMessage="1" prompt="Si su solicitud es nueva favor omita este campo, de lo contrario por favor escriba su cupo actual si lo conoce." sqref="F16"/>
    <dataValidation allowBlank="1" showInputMessage="1" showErrorMessage="1" prompt="Favor indicar si es indefinido, de lo contrario indicar la vigencia registrada en Cámara de Comercio" sqref="H34"/>
    <dataValidation allowBlank="1" showInputMessage="1" showErrorMessage="1" prompt="Email de contacto judicial diferente al contacto de compras o financiero" sqref="C30"/>
    <dataValidation allowBlank="1" showInputMessage="1" showErrorMessage="1" prompt="Fecha de renovación de registro mercantil" sqref="L34"/>
    <dataValidation allowBlank="1" showInputMessage="1" showErrorMessage="1" prompt="Favor indicar la TRM vigente al corte en COP" sqref="J83:K83"/>
    <dataValidation allowBlank="1" showInputMessage="1" showErrorMessage="1" prompt="Favor indicar la TRM vigente al corte en COP para el periodo que informa" sqref="K82:N82"/>
    <dataValidation allowBlank="1" showInputMessage="1" showErrorMessage="1" prompt="Indique aqui el corte de sus Estados Financieros" sqref="C85:G85 K85:N85"/>
    <dataValidation type="list" allowBlank="1" showInputMessage="1" showErrorMessage="1" prompt="Si el país es diferente a Colombia favor seleccione No aplica" sqref="M28">
      <formula1>INDIRECT($J$28)</formula1>
    </dataValidation>
    <dataValidation type="list" allowBlank="1" showInputMessage="1" showErrorMessage="1" prompt="Si el país es diferente a Colombia favor seleccione No aplica" sqref="J28">
      <formula1>Departamento</formula1>
    </dataValidation>
    <dataValidation showInputMessage="1" showErrorMessage="1" prompt="Por favor diligencie el número de días aprobados" sqref="G63:G64"/>
    <dataValidation allowBlank="1" showInputMessage="1" showErrorMessage="1" prompt="Espacio exclusivo para ser diligenciado por el departamento de Cartera de Colsein y/o Saytec" sqref="K63:L64"/>
    <dataValidation allowBlank="1" showInputMessage="1" showErrorMessage="1" prompt="Por favor diligencie en este campo el valor del Cupo de Credito solicitado." sqref="K16"/>
  </dataValidations>
  <printOptions horizontalCentered="1"/>
  <pageMargins left="3.937007874015748E-2" right="3.937007874015748E-2" top="0.74803149606299213" bottom="0.74803149606299213" header="0.31496062992125984" footer="0.31496062992125984"/>
  <pageSetup paperSize="9" scale="41" orientation="portrait" r:id="rId1"/>
  <headerFooter alignWithMargins="0"/>
  <rowBreaks count="1" manualBreakCount="1">
    <brk id="131" min="1" max="10" man="1"/>
  </rowBreaks>
  <ignoredErrors>
    <ignoredError sqref="E86:E88 E91 C85:G85 C86 C90:C91 C93 E93 C88" unlockedFormula="1"/>
    <ignoredError sqref="E89 C97 E97 C89 C92" formula="1"/>
    <ignoredError sqref="G112" evalError="1"/>
  </ignoredErrors>
  <drawing r:id="rId2"/>
  <extLst>
    <ext xmlns:x14="http://schemas.microsoft.com/office/spreadsheetml/2009/9/main" uri="{CCE6A557-97BC-4b89-ADB6-D9C93CAAB3DF}">
      <x14:dataValidations xmlns:xm="http://schemas.microsoft.com/office/excel/2006/main" count="12">
        <x14:dataValidation type="list" allowBlank="1" showInputMessage="1" showErrorMessage="1" prompt="Seleccione el tipo de solicitud">
          <x14:formula1>
            <xm:f>Listas!$E$2:$E$4</xm:f>
          </x14:formula1>
          <xm:sqref>C16</xm:sqref>
        </x14:dataValidation>
        <x14:dataValidation type="list" allowBlank="1" showInputMessage="1" showErrorMessage="1" prompt="Favor seleccione el plazo actual otorgado por Colsein y/o Saytec">
          <x14:formula1>
            <xm:f>Listas!$F$2:$F$8</xm:f>
          </x14:formula1>
          <xm:sqref>H16:I16</xm:sqref>
        </x14:dataValidation>
        <x14:dataValidation type="list" allowBlank="1" showInputMessage="1" showErrorMessage="1" prompt="Seleccione una opción de acuerdo a la ubicación geográfica de la sede principal de su empresa">
          <x14:formula1>
            <xm:f>Listas!$G$2:$G$5</xm:f>
          </x14:formula1>
          <xm:sqref>K18</xm:sqref>
        </x14:dataValidation>
        <x14:dataValidation type="list" allowBlank="1" showInputMessage="1" showErrorMessage="1" prompt="Favor seleccione una opción de acuerdo a la actividad económica de su empresa">
          <x14:formula1>
            <xm:f>Listas!$A$2:$A$8</xm:f>
          </x14:formula1>
          <xm:sqref>M18:N18</xm:sqref>
        </x14:dataValidation>
        <x14:dataValidation type="list" allowBlank="1" showInputMessage="1" showErrorMessage="1" prompt="Por favor seleccione una opción">
          <x14:formula1>
            <xm:f>Listas!$H$2:$H$3</xm:f>
          </x14:formula1>
          <xm:sqref>C23</xm:sqref>
        </x14:dataValidation>
        <x14:dataValidation type="list" allowBlank="1" showInputMessage="1" showErrorMessage="1" prompt="Sies persona jurídica por favor seleccione una opción">
          <x14:formula1>
            <xm:f>Listas!$I$2:$I$4</xm:f>
          </x14:formula1>
          <xm:sqref>F23</xm:sqref>
        </x14:dataValidation>
        <x14:dataValidation type="list" allowBlank="1" showInputMessage="1" showErrorMessage="1" prompt="Por favor seleccione una opción">
          <x14:formula1>
            <xm:f>Listas!$C$2:$C$7</xm:f>
          </x14:formula1>
          <xm:sqref>H23:J23</xm:sqref>
        </x14:dataValidation>
        <x14:dataValidation type="list" allowBlank="1" showInputMessage="1" showErrorMessage="1" prompt="Por favor seleccione una opción">
          <x14:formula1>
            <xm:f>Listas!$D$2:$D$241</xm:f>
          </x14:formula1>
          <xm:sqref>K25</xm:sqref>
        </x14:dataValidation>
        <x14:dataValidation type="list" allowBlank="1" showInputMessage="1" showErrorMessage="1" prompt="Por favor seleccione una opción_x000a_Abierto: No hay límite para sus compras_x000a_Cerrado: Si hay un cupo fijo para sus compras">
          <x14:formula1>
            <xm:f>Listas!$A$14:$A$15</xm:f>
          </x14:formula1>
          <xm:sqref>F63:F64</xm:sqref>
        </x14:dataValidation>
        <x14:dataValidation type="list" allowBlank="1" showInputMessage="1" showErrorMessage="1">
          <x14:formula1>
            <xm:f>Listas!$F$3:$F$9</xm:f>
          </x14:formula1>
          <xm:sqref>C124 F124</xm:sqref>
        </x14:dataValidation>
        <x14:dataValidation type="list" allowBlank="1" showInputMessage="1" showErrorMessage="1">
          <x14:formula1>
            <xm:f>Listas!$B$2:$B$4</xm:f>
          </x14:formula1>
          <xm:sqref>G120</xm:sqref>
        </x14:dataValidation>
        <x14:dataValidation type="list" allowBlank="1" showInputMessage="1" showErrorMessage="1" prompt="Seleccione el plazo solicitado.">
          <x14:formula1>
            <xm:f>Listas!$F$2:$F$9</xm:f>
          </x14:formula1>
          <xm:sqref>N16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M56"/>
  <sheetViews>
    <sheetView showGridLines="0" zoomScale="90" zoomScaleNormal="90" workbookViewId="0">
      <selection activeCell="G27" sqref="G27"/>
    </sheetView>
  </sheetViews>
  <sheetFormatPr baseColWidth="10" defaultColWidth="0" defaultRowHeight="15" zeroHeight="1" x14ac:dyDescent="0.2"/>
  <cols>
    <col min="1" max="1" width="1.140625" style="2" customWidth="1"/>
    <col min="2" max="2" width="3.140625" style="2" customWidth="1"/>
    <col min="3" max="3" width="9.140625" style="2" customWidth="1"/>
    <col min="4" max="4" width="24.28515625" style="2" customWidth="1"/>
    <col min="5" max="5" width="9.140625" style="2" customWidth="1"/>
    <col min="6" max="6" width="11.7109375" style="2" customWidth="1"/>
    <col min="7" max="7" width="39.85546875" style="2" customWidth="1"/>
    <col min="8" max="8" width="15" style="2" customWidth="1"/>
    <col min="9" max="9" width="3.42578125" style="2" customWidth="1"/>
    <col min="10" max="11" width="11.42578125" style="2" hidden="1" customWidth="1"/>
    <col min="12" max="13" width="12.85546875" style="2" hidden="1" customWidth="1"/>
    <col min="14" max="16384" width="11.42578125" style="2" hidden="1"/>
  </cols>
  <sheetData>
    <row r="1" spans="2:12" ht="17.100000000000001" customHeight="1" x14ac:dyDescent="0.2">
      <c r="B1" s="2" t="s">
        <v>1526</v>
      </c>
      <c r="D1" s="3">
        <f ca="1">+TODAY()</f>
        <v>43581</v>
      </c>
      <c r="E1" s="4"/>
      <c r="F1" s="4"/>
      <c r="G1" s="4"/>
    </row>
    <row r="2" spans="2:12" ht="17.100000000000001" customHeight="1" x14ac:dyDescent="0.2">
      <c r="I2" s="5"/>
      <c r="L2" s="5"/>
    </row>
    <row r="3" spans="2:12" ht="17.100000000000001" customHeight="1" x14ac:dyDescent="0.2">
      <c r="B3" s="2" t="s">
        <v>69</v>
      </c>
      <c r="C3" s="6"/>
      <c r="D3" s="6"/>
    </row>
    <row r="4" spans="2:12" ht="17.100000000000001" customHeight="1" x14ac:dyDescent="0.2">
      <c r="B4" s="7" t="str">
        <f>+UPPER('Solicitud Crédito'!C25)</f>
        <v/>
      </c>
      <c r="C4" s="7"/>
      <c r="D4" s="7"/>
      <c r="E4" s="7"/>
      <c r="F4" s="7"/>
      <c r="G4" s="7"/>
    </row>
    <row r="5" spans="2:12" ht="16.5" customHeight="1" x14ac:dyDescent="0.2">
      <c r="B5" s="8" t="s">
        <v>1527</v>
      </c>
      <c r="D5" s="2" t="str">
        <f>+PROPER('Solicitud Crédito'!C42)</f>
        <v/>
      </c>
    </row>
    <row r="6" spans="2:12" ht="17.100000000000001" customHeight="1" x14ac:dyDescent="0.2">
      <c r="B6" s="2" t="str">
        <f>PROPER('Solicitud Crédito'!C28)</f>
        <v/>
      </c>
    </row>
    <row r="7" spans="2:12" ht="17.100000000000001" customHeight="1" x14ac:dyDescent="0.2">
      <c r="B7" s="6" t="str">
        <f>+CONCATENATE('Solicitud Crédito'!M28,","," ",'Solicitud Crédito'!J28)</f>
        <v xml:space="preserve">, </v>
      </c>
      <c r="C7" s="6"/>
      <c r="D7" s="6"/>
    </row>
    <row r="8" spans="2:12" ht="17.100000000000001" customHeight="1" x14ac:dyDescent="0.2"/>
    <row r="9" spans="2:12" ht="17.100000000000001" customHeight="1" x14ac:dyDescent="0.2">
      <c r="D9" s="9"/>
      <c r="F9" s="10" t="s">
        <v>1528</v>
      </c>
      <c r="G9" s="282" t="s">
        <v>1544</v>
      </c>
      <c r="H9" s="11">
        <f>+'Solicitud Crédito'!N16</f>
        <v>0</v>
      </c>
    </row>
    <row r="10" spans="2:12" ht="17.100000000000001" customHeight="1" x14ac:dyDescent="0.2">
      <c r="C10" s="9"/>
      <c r="D10" s="9"/>
      <c r="E10" s="9"/>
      <c r="F10" s="9"/>
      <c r="G10" s="9"/>
      <c r="H10" s="9"/>
    </row>
    <row r="11" spans="2:12" x14ac:dyDescent="0.2">
      <c r="B11" s="2" t="s">
        <v>70</v>
      </c>
      <c r="D11" s="9"/>
      <c r="E11" s="9"/>
      <c r="F11" s="9"/>
      <c r="G11" s="9"/>
      <c r="H11" s="9"/>
    </row>
    <row r="12" spans="2:12" x14ac:dyDescent="0.2">
      <c r="B12" s="9"/>
      <c r="C12" s="9"/>
      <c r="D12" s="9"/>
      <c r="E12" s="9"/>
      <c r="F12" s="9"/>
      <c r="G12" s="9"/>
      <c r="H12" s="9"/>
    </row>
    <row r="13" spans="2:12" x14ac:dyDescent="0.2">
      <c r="B13" s="2" t="s">
        <v>1529</v>
      </c>
    </row>
    <row r="14" spans="2:12" x14ac:dyDescent="0.2">
      <c r="B14" s="9"/>
      <c r="C14" s="9"/>
      <c r="D14" s="9"/>
      <c r="E14" s="9"/>
      <c r="F14" s="9"/>
      <c r="G14" s="9"/>
      <c r="H14" s="9"/>
    </row>
    <row r="15" spans="2:12" ht="31.5" customHeight="1" x14ac:dyDescent="0.2">
      <c r="B15" s="579" t="str">
        <f>+IF(G9=B38,B42,IF(G9=B39,B43,B44))</f>
        <v>Colsein SAS quiere agradecer su interés en renovar su cupo de crédito en nuestra compañía, para el desarrollo normal de sus actividades comerciales</v>
      </c>
      <c r="C15" s="579"/>
      <c r="D15" s="579"/>
      <c r="E15" s="579"/>
      <c r="F15" s="579"/>
      <c r="G15" s="579"/>
      <c r="H15" s="579"/>
    </row>
    <row r="16" spans="2:12" x14ac:dyDescent="0.2">
      <c r="B16" s="9"/>
      <c r="C16" s="9"/>
      <c r="D16" s="9"/>
      <c r="E16" s="9"/>
      <c r="F16" s="9"/>
      <c r="G16" s="9"/>
      <c r="H16" s="9"/>
    </row>
    <row r="17" spans="2:12" ht="31.5" customHeight="1" x14ac:dyDescent="0.2">
      <c r="B17" s="579" t="str">
        <f>IF(G9=B38,B46,B47)</f>
        <v>Hemos realizado una evaluación de su crédito de acuerdo a la documentación recibida y como resultado del mismo queremos confirmar las nuevas condiciones aprobadas para ustedes:</v>
      </c>
      <c r="C17" s="579"/>
      <c r="D17" s="579"/>
      <c r="E17" s="579"/>
      <c r="F17" s="579"/>
      <c r="G17" s="579"/>
      <c r="H17" s="579"/>
    </row>
    <row r="18" spans="2:12" x14ac:dyDescent="0.2">
      <c r="B18" s="12"/>
      <c r="C18" s="13"/>
      <c r="E18" s="14"/>
      <c r="F18" s="14"/>
      <c r="G18" s="14"/>
      <c r="H18" s="14"/>
    </row>
    <row r="19" spans="2:12" x14ac:dyDescent="0.2">
      <c r="B19" s="12" t="s">
        <v>1532</v>
      </c>
      <c r="C19" s="15" t="s">
        <v>1534</v>
      </c>
      <c r="D19" s="16"/>
      <c r="E19" s="582">
        <f>+'Solicitud Crédito'!F122</f>
        <v>0</v>
      </c>
      <c r="F19" s="582"/>
      <c r="G19" s="583" t="e">
        <f ca="1">convertirnum(E19,TRUE)</f>
        <v>#NAME?</v>
      </c>
      <c r="H19" s="583"/>
    </row>
    <row r="20" spans="2:12" ht="12" customHeight="1" x14ac:dyDescent="0.2">
      <c r="B20" s="12"/>
      <c r="C20" s="15"/>
      <c r="D20" s="16"/>
      <c r="E20" s="17"/>
      <c r="F20" s="17"/>
      <c r="G20" s="20"/>
      <c r="H20" s="20"/>
    </row>
    <row r="21" spans="2:12" ht="16.5" customHeight="1" x14ac:dyDescent="0.2">
      <c r="B21" s="12" t="s">
        <v>1533</v>
      </c>
      <c r="C21" s="2" t="s">
        <v>1535</v>
      </c>
      <c r="E21" s="21" t="str">
        <f>+IF('Solicitud Crédito'!F124="Otro",'Solicitud Crédito'!F125,'Solicitud Crédito'!F124)</f>
        <v>30 Días</v>
      </c>
      <c r="F21" s="584" t="s">
        <v>1536</v>
      </c>
      <c r="G21" s="584"/>
      <c r="H21" s="584"/>
      <c r="I21" s="21"/>
      <c r="J21" s="21"/>
      <c r="K21" s="21"/>
      <c r="L21" s="21"/>
    </row>
    <row r="22" spans="2:12" x14ac:dyDescent="0.2">
      <c r="B22" s="12"/>
      <c r="C22" s="2" t="s">
        <v>1537</v>
      </c>
      <c r="D22" s="9"/>
      <c r="E22" s="9"/>
      <c r="F22" s="9"/>
      <c r="G22" s="9"/>
      <c r="H22" s="9"/>
    </row>
    <row r="23" spans="2:12" ht="12" customHeight="1" x14ac:dyDescent="0.2">
      <c r="B23" s="12"/>
      <c r="D23" s="9"/>
      <c r="E23" s="9"/>
      <c r="F23" s="9"/>
      <c r="G23" s="9"/>
      <c r="H23" s="9"/>
    </row>
    <row r="24" spans="2:12" x14ac:dyDescent="0.2">
      <c r="B24" s="12" t="s">
        <v>1538</v>
      </c>
      <c r="C24" s="579" t="s">
        <v>1546</v>
      </c>
      <c r="D24" s="579"/>
      <c r="E24" s="579"/>
      <c r="F24" s="579"/>
      <c r="G24" s="579"/>
      <c r="H24" s="579"/>
    </row>
    <row r="25" spans="2:12" ht="45.75" customHeight="1" x14ac:dyDescent="0.2">
      <c r="B25" s="12"/>
      <c r="C25" s="581" t="s">
        <v>1547</v>
      </c>
      <c r="D25" s="581"/>
      <c r="E25" s="581"/>
      <c r="F25" s="581"/>
      <c r="G25" s="581"/>
      <c r="H25" s="581"/>
    </row>
    <row r="26" spans="2:12" ht="12" customHeight="1" x14ac:dyDescent="0.2">
      <c r="B26" s="12"/>
    </row>
    <row r="27" spans="2:12" x14ac:dyDescent="0.2">
      <c r="B27" s="12" t="s">
        <v>1539</v>
      </c>
      <c r="C27" s="2" t="s">
        <v>72</v>
      </c>
      <c r="D27" s="9"/>
      <c r="E27" s="9"/>
      <c r="F27" s="9"/>
      <c r="G27" s="9"/>
      <c r="H27" s="9"/>
    </row>
    <row r="28" spans="2:12" ht="12" customHeight="1" x14ac:dyDescent="0.2">
      <c r="B28" s="12"/>
      <c r="D28" s="9"/>
      <c r="E28" s="9"/>
      <c r="F28" s="9"/>
      <c r="G28" s="9"/>
      <c r="H28" s="9"/>
    </row>
    <row r="29" spans="2:12" ht="53.25" customHeight="1" x14ac:dyDescent="0.2">
      <c r="B29" s="18" t="s">
        <v>1540</v>
      </c>
      <c r="C29" s="579" t="s">
        <v>1645</v>
      </c>
      <c r="D29" s="579"/>
      <c r="E29" s="579"/>
      <c r="F29" s="579"/>
      <c r="G29" s="579"/>
      <c r="H29" s="579"/>
    </row>
    <row r="30" spans="2:12" ht="13.5" customHeight="1" x14ac:dyDescent="0.2"/>
    <row r="31" spans="2:12" ht="46.5" customHeight="1" x14ac:dyDescent="0.2">
      <c r="B31" s="580" t="s">
        <v>1541</v>
      </c>
      <c r="C31" s="580"/>
      <c r="D31" s="580"/>
      <c r="E31" s="580"/>
      <c r="F31" s="580"/>
      <c r="G31" s="580"/>
      <c r="H31" s="580"/>
    </row>
    <row r="32" spans="2:12" x14ac:dyDescent="0.2"/>
    <row r="33" spans="2:2" x14ac:dyDescent="0.2">
      <c r="B33" s="2" t="s">
        <v>22</v>
      </c>
    </row>
    <row r="34" spans="2:2" ht="27" customHeight="1" x14ac:dyDescent="0.2"/>
    <row r="35" spans="2:2" ht="15.75" x14ac:dyDescent="0.2">
      <c r="B35" s="7" t="s">
        <v>71</v>
      </c>
    </row>
    <row r="36" spans="2:2" x14ac:dyDescent="0.2"/>
    <row r="37" spans="2:2" x14ac:dyDescent="0.2"/>
    <row r="38" spans="2:2" hidden="1" x14ac:dyDescent="0.2">
      <c r="B38" s="2" t="s">
        <v>1542</v>
      </c>
    </row>
    <row r="39" spans="2:2" hidden="1" x14ac:dyDescent="0.2">
      <c r="B39" s="1" t="s">
        <v>1543</v>
      </c>
    </row>
    <row r="40" spans="2:2" hidden="1" x14ac:dyDescent="0.2">
      <c r="B40" s="1" t="s">
        <v>1544</v>
      </c>
    </row>
    <row r="41" spans="2:2" hidden="1" x14ac:dyDescent="0.2"/>
    <row r="42" spans="2:2" hidden="1" x14ac:dyDescent="0.2">
      <c r="B42" s="2" t="s">
        <v>1530</v>
      </c>
    </row>
    <row r="43" spans="2:2" hidden="1" x14ac:dyDescent="0.2">
      <c r="B43" s="2" t="s">
        <v>1554</v>
      </c>
    </row>
    <row r="44" spans="2:2" hidden="1" x14ac:dyDescent="0.2">
      <c r="B44" s="2" t="s">
        <v>1555</v>
      </c>
    </row>
    <row r="45" spans="2:2" hidden="1" x14ac:dyDescent="0.2"/>
    <row r="46" spans="2:2" hidden="1" x14ac:dyDescent="0.2">
      <c r="B46" s="2" t="s">
        <v>1553</v>
      </c>
    </row>
    <row r="47" spans="2:2" hidden="1" x14ac:dyDescent="0.2">
      <c r="B47" s="2" t="s">
        <v>1545</v>
      </c>
    </row>
    <row r="48" spans="2:2" hidden="1" x14ac:dyDescent="0.2"/>
    <row r="49" spans="2:8" hidden="1" x14ac:dyDescent="0.2">
      <c r="B49" s="2" t="s">
        <v>1547</v>
      </c>
      <c r="C49" s="19"/>
      <c r="D49" s="19"/>
      <c r="E49" s="19"/>
      <c r="F49" s="19"/>
      <c r="G49" s="19"/>
      <c r="H49" s="19"/>
    </row>
    <row r="50" spans="2:8" ht="14.25" hidden="1" customHeight="1" x14ac:dyDescent="0.2">
      <c r="B50" s="2" t="s">
        <v>1548</v>
      </c>
      <c r="C50" s="19"/>
      <c r="D50" s="19"/>
      <c r="E50" s="19"/>
      <c r="F50" s="19"/>
      <c r="G50" s="19"/>
      <c r="H50" s="19"/>
    </row>
    <row r="51" spans="2:8" ht="14.25" hidden="1" customHeight="1" x14ac:dyDescent="0.2">
      <c r="B51" s="2" t="s">
        <v>1549</v>
      </c>
      <c r="C51" s="19"/>
      <c r="D51" s="19"/>
      <c r="E51" s="19"/>
      <c r="F51" s="19"/>
      <c r="G51" s="19"/>
      <c r="H51" s="19"/>
    </row>
    <row r="52" spans="2:8" hidden="1" x14ac:dyDescent="0.2"/>
    <row r="53" spans="2:8" hidden="1" x14ac:dyDescent="0.2"/>
    <row r="54" spans="2:8" hidden="1" x14ac:dyDescent="0.2"/>
    <row r="55" spans="2:8" hidden="1" x14ac:dyDescent="0.2">
      <c r="C55" s="19"/>
      <c r="D55" s="19"/>
      <c r="E55" s="19"/>
      <c r="F55" s="19"/>
      <c r="G55" s="19"/>
    </row>
    <row r="56" spans="2:8" hidden="1" x14ac:dyDescent="0.2">
      <c r="C56" s="19"/>
      <c r="D56" s="19"/>
      <c r="E56" s="19"/>
      <c r="F56" s="19"/>
      <c r="G56" s="19"/>
    </row>
  </sheetData>
  <sheetProtection password="D0CF" sheet="1" objects="1" scenarios="1"/>
  <mergeCells count="9">
    <mergeCell ref="C29:H29"/>
    <mergeCell ref="B31:H31"/>
    <mergeCell ref="C25:H25"/>
    <mergeCell ref="C24:H24"/>
    <mergeCell ref="B15:H15"/>
    <mergeCell ref="B17:H17"/>
    <mergeCell ref="E19:F19"/>
    <mergeCell ref="G19:H19"/>
    <mergeCell ref="F21:H21"/>
  </mergeCells>
  <phoneticPr fontId="3" type="noConversion"/>
  <dataValidations count="2">
    <dataValidation type="list" allowBlank="1" showInputMessage="1" showErrorMessage="1" sqref="C25:H25">
      <formula1>$B$49:$B$51</formula1>
    </dataValidation>
    <dataValidation type="list" allowBlank="1" showInputMessage="1" showErrorMessage="1" sqref="G9">
      <formula1>$B$38:$B$40</formula1>
    </dataValidation>
  </dataValidations>
  <printOptions horizontalCentered="1"/>
  <pageMargins left="0.59055118110236227" right="0.39370078740157483" top="1.5748031496062993" bottom="0.59055118110236227" header="0.70866141732283472" footer="0.39370078740157483"/>
  <pageSetup paperSize="143" scale="83" orientation="portrait" r:id="rId1"/>
  <headerFooter alignWithMargins="0">
    <oddHeader>&amp;L&amp;G&amp;R&amp;G</oddHeader>
    <oddFooter>&amp;C&amp;12&amp;G
&amp;10&amp;Uwww.colsein.com.co</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M51"/>
  <sheetViews>
    <sheetView showGridLines="0" showRowColHeaders="0" zoomScale="90" zoomScaleNormal="90" workbookViewId="0">
      <selection activeCell="C30" sqref="C30:H30"/>
    </sheetView>
  </sheetViews>
  <sheetFormatPr baseColWidth="10" defaultColWidth="0" defaultRowHeight="15" zeroHeight="1" x14ac:dyDescent="0.2"/>
  <cols>
    <col min="1" max="1" width="1.140625" style="2" customWidth="1"/>
    <col min="2" max="2" width="3.140625" style="2" customWidth="1"/>
    <col min="3" max="3" width="9.140625" style="2" customWidth="1"/>
    <col min="4" max="4" width="24.28515625" style="2" customWidth="1"/>
    <col min="5" max="5" width="9.140625" style="2" customWidth="1"/>
    <col min="6" max="6" width="11.7109375" style="2" customWidth="1"/>
    <col min="7" max="7" width="39.85546875" style="2" customWidth="1"/>
    <col min="8" max="8" width="15" style="2" customWidth="1"/>
    <col min="9" max="9" width="3.42578125" style="2" customWidth="1"/>
    <col min="10" max="11" width="11.42578125" style="2" hidden="1" customWidth="1"/>
    <col min="12" max="13" width="12.85546875" style="2" hidden="1" customWidth="1"/>
    <col min="14" max="16384" width="11.42578125" style="2" hidden="1"/>
  </cols>
  <sheetData>
    <row r="1" spans="2:12" ht="17.100000000000001" customHeight="1" x14ac:dyDescent="0.2">
      <c r="B1" s="2" t="s">
        <v>1526</v>
      </c>
      <c r="D1" s="3">
        <f ca="1">+TODAY()</f>
        <v>43581</v>
      </c>
      <c r="E1" s="4"/>
      <c r="F1" s="4"/>
      <c r="G1" s="4"/>
    </row>
    <row r="2" spans="2:12" ht="17.100000000000001" customHeight="1" x14ac:dyDescent="0.2">
      <c r="D2" s="3"/>
      <c r="E2" s="4"/>
      <c r="F2" s="4"/>
      <c r="G2" s="4"/>
    </row>
    <row r="3" spans="2:12" ht="17.100000000000001" customHeight="1" x14ac:dyDescent="0.2">
      <c r="I3" s="5"/>
      <c r="L3" s="5"/>
    </row>
    <row r="4" spans="2:12" ht="17.100000000000001" customHeight="1" x14ac:dyDescent="0.2">
      <c r="B4" s="2" t="s">
        <v>69</v>
      </c>
      <c r="C4" s="6"/>
      <c r="D4" s="6"/>
    </row>
    <row r="5" spans="2:12" ht="17.100000000000001" customHeight="1" x14ac:dyDescent="0.2">
      <c r="B5" s="7" t="str">
        <f>+UPPER('Solicitud Crédito'!C25)</f>
        <v/>
      </c>
      <c r="C5" s="7"/>
      <c r="D5" s="7"/>
      <c r="E5" s="7"/>
      <c r="F5" s="7"/>
      <c r="G5" s="7"/>
    </row>
    <row r="6" spans="2:12" ht="16.5" customHeight="1" x14ac:dyDescent="0.2">
      <c r="B6" s="8" t="s">
        <v>1527</v>
      </c>
      <c r="D6" s="2" t="str">
        <f>+PROPER('Solicitud Crédito'!C42)</f>
        <v/>
      </c>
    </row>
    <row r="7" spans="2:12" ht="17.100000000000001" customHeight="1" x14ac:dyDescent="0.2">
      <c r="B7" s="2" t="str">
        <f>PROPER('Solicitud Crédito'!C28)</f>
        <v/>
      </c>
    </row>
    <row r="8" spans="2:12" ht="17.100000000000001" customHeight="1" x14ac:dyDescent="0.2">
      <c r="B8" s="6" t="str">
        <f>+CONCATENATE('Solicitud Crédito'!M28,","," ",'Solicitud Crédito'!J28)</f>
        <v xml:space="preserve">, </v>
      </c>
      <c r="C8" s="6"/>
      <c r="D8" s="6"/>
    </row>
    <row r="9" spans="2:12" ht="17.100000000000001" customHeight="1" x14ac:dyDescent="0.2"/>
    <row r="10" spans="2:12" ht="17.100000000000001" customHeight="1" x14ac:dyDescent="0.2">
      <c r="D10" s="9"/>
      <c r="F10" s="10" t="s">
        <v>1528</v>
      </c>
      <c r="G10" s="282" t="s">
        <v>1544</v>
      </c>
      <c r="H10" s="11">
        <f>+'Solicitud Crédito'!N16</f>
        <v>0</v>
      </c>
    </row>
    <row r="11" spans="2:12" ht="17.100000000000001" customHeight="1" x14ac:dyDescent="0.2">
      <c r="C11" s="9"/>
      <c r="D11" s="9"/>
      <c r="E11" s="9"/>
      <c r="F11" s="9"/>
      <c r="G11" s="9"/>
      <c r="H11" s="9"/>
    </row>
    <row r="12" spans="2:12" x14ac:dyDescent="0.2">
      <c r="B12" s="2" t="s">
        <v>70</v>
      </c>
      <c r="D12" s="9"/>
      <c r="E12" s="9"/>
      <c r="F12" s="9"/>
      <c r="G12" s="9"/>
      <c r="H12" s="9"/>
    </row>
    <row r="13" spans="2:12" x14ac:dyDescent="0.2">
      <c r="B13" s="9"/>
      <c r="C13" s="9"/>
      <c r="D13" s="9"/>
      <c r="E13" s="9"/>
      <c r="F13" s="9"/>
      <c r="G13" s="9"/>
      <c r="H13" s="9"/>
    </row>
    <row r="14" spans="2:12" x14ac:dyDescent="0.2">
      <c r="B14" s="2" t="s">
        <v>1529</v>
      </c>
    </row>
    <row r="15" spans="2:12" x14ac:dyDescent="0.2">
      <c r="B15" s="9"/>
      <c r="C15" s="9"/>
      <c r="D15" s="9"/>
      <c r="E15" s="9"/>
      <c r="F15" s="9"/>
      <c r="G15" s="9"/>
      <c r="H15" s="9"/>
    </row>
    <row r="16" spans="2:12" ht="31.5" customHeight="1" x14ac:dyDescent="0.2">
      <c r="B16" s="579" t="str">
        <f>+IF(G10=B39,B43,IF(G10=B40,B44,B45))</f>
        <v>Saytec de Colombia SAS quiere agradecer su interés en renovar su cupo de crédito en nuestra compañía, para el desarrollo normal de sus actividades comerciales</v>
      </c>
      <c r="C16" s="579"/>
      <c r="D16" s="579"/>
      <c r="E16" s="579"/>
      <c r="F16" s="579"/>
      <c r="G16" s="579"/>
      <c r="H16" s="579"/>
    </row>
    <row r="17" spans="2:12" x14ac:dyDescent="0.2">
      <c r="B17" s="9"/>
      <c r="C17" s="9"/>
      <c r="D17" s="9"/>
      <c r="E17" s="9"/>
      <c r="F17" s="9"/>
      <c r="G17" s="9"/>
      <c r="H17" s="9"/>
    </row>
    <row r="18" spans="2:12" ht="31.5" customHeight="1" x14ac:dyDescent="0.2">
      <c r="B18" s="579" t="str">
        <f>IF(G10=B39,B47,B48)</f>
        <v>Hemos realizado una evaluación de su crédito de acuerdo a la documentación recibida y como resultado del mismo queremos confirmar las nuevas condiciones aprobadas para ustedes:</v>
      </c>
      <c r="C18" s="579"/>
      <c r="D18" s="579"/>
      <c r="E18" s="579"/>
      <c r="F18" s="579"/>
      <c r="G18" s="579"/>
      <c r="H18" s="579"/>
    </row>
    <row r="19" spans="2:12" x14ac:dyDescent="0.2">
      <c r="B19" s="12"/>
      <c r="C19" s="13"/>
      <c r="E19" s="14"/>
      <c r="F19" s="14"/>
      <c r="G19" s="14"/>
      <c r="H19" s="14"/>
    </row>
    <row r="20" spans="2:12" x14ac:dyDescent="0.2">
      <c r="B20" s="12" t="s">
        <v>1532</v>
      </c>
      <c r="C20" s="15" t="s">
        <v>1534</v>
      </c>
      <c r="D20" s="16"/>
      <c r="E20" s="582">
        <f>+'Solicitud Crédito'!F122</f>
        <v>0</v>
      </c>
      <c r="F20" s="582"/>
      <c r="G20" s="583" t="e">
        <f ca="1">convertirnum(E20,TRUE)</f>
        <v>#NAME?</v>
      </c>
      <c r="H20" s="583"/>
    </row>
    <row r="21" spans="2:12" ht="12" customHeight="1" x14ac:dyDescent="0.2">
      <c r="B21" s="12"/>
      <c r="C21" s="15"/>
      <c r="D21" s="16"/>
      <c r="E21" s="17"/>
      <c r="F21" s="17"/>
      <c r="G21" s="20"/>
      <c r="H21" s="20"/>
    </row>
    <row r="22" spans="2:12" ht="16.5" customHeight="1" x14ac:dyDescent="0.2">
      <c r="B22" s="12" t="s">
        <v>1533</v>
      </c>
      <c r="C22" s="2" t="s">
        <v>1535</v>
      </c>
      <c r="E22" s="21" t="str">
        <f>+IF('Solicitud Crédito'!F124="Otro",'Solicitud Crédito'!F125,'Solicitud Crédito'!F124)</f>
        <v>30 Días</v>
      </c>
      <c r="F22" s="584" t="s">
        <v>1536</v>
      </c>
      <c r="G22" s="584"/>
      <c r="H22" s="584"/>
      <c r="I22" s="21"/>
      <c r="J22" s="21"/>
      <c r="K22" s="21"/>
      <c r="L22" s="21"/>
    </row>
    <row r="23" spans="2:12" x14ac:dyDescent="0.2">
      <c r="B23" s="12"/>
      <c r="C23" s="2" t="s">
        <v>1537</v>
      </c>
      <c r="D23" s="9"/>
      <c r="E23" s="9"/>
      <c r="F23" s="9"/>
      <c r="G23" s="9"/>
      <c r="H23" s="9"/>
    </row>
    <row r="24" spans="2:12" ht="12" customHeight="1" x14ac:dyDescent="0.2">
      <c r="B24" s="12"/>
      <c r="D24" s="9"/>
      <c r="E24" s="9"/>
      <c r="F24" s="9"/>
      <c r="G24" s="9"/>
      <c r="H24" s="9"/>
    </row>
    <row r="25" spans="2:12" x14ac:dyDescent="0.2">
      <c r="B25" s="12" t="s">
        <v>1538</v>
      </c>
      <c r="C25" s="579" t="s">
        <v>1550</v>
      </c>
      <c r="D25" s="579"/>
      <c r="E25" s="579"/>
      <c r="F25" s="579"/>
      <c r="G25" s="579"/>
      <c r="H25" s="579"/>
    </row>
    <row r="26" spans="2:12" x14ac:dyDescent="0.2">
      <c r="B26" s="12"/>
      <c r="C26" s="585" t="s">
        <v>1551</v>
      </c>
      <c r="D26" s="585"/>
      <c r="E26" s="585"/>
      <c r="F26" s="585"/>
      <c r="G26" s="585"/>
      <c r="H26" s="585"/>
    </row>
    <row r="27" spans="2:12" ht="12" customHeight="1" x14ac:dyDescent="0.2">
      <c r="B27" s="12"/>
    </row>
    <row r="28" spans="2:12" x14ac:dyDescent="0.2">
      <c r="B28" s="12" t="s">
        <v>1539</v>
      </c>
      <c r="C28" s="2" t="s">
        <v>1629</v>
      </c>
      <c r="D28" s="9"/>
      <c r="E28" s="9"/>
      <c r="F28" s="9"/>
      <c r="G28" s="9"/>
      <c r="H28" s="9"/>
    </row>
    <row r="29" spans="2:12" ht="12" customHeight="1" x14ac:dyDescent="0.2">
      <c r="B29" s="12"/>
      <c r="D29" s="9"/>
      <c r="E29" s="9"/>
      <c r="F29" s="9"/>
      <c r="G29" s="9"/>
      <c r="H29" s="9"/>
    </row>
    <row r="30" spans="2:12" ht="47.25" customHeight="1" x14ac:dyDescent="0.2">
      <c r="B30" s="18" t="s">
        <v>1540</v>
      </c>
      <c r="C30" s="579" t="s">
        <v>1645</v>
      </c>
      <c r="D30" s="579"/>
      <c r="E30" s="579"/>
      <c r="F30" s="579"/>
      <c r="G30" s="579"/>
      <c r="H30" s="579"/>
    </row>
    <row r="31" spans="2:12" ht="13.5" customHeight="1" x14ac:dyDescent="0.2"/>
    <row r="32" spans="2:12" ht="31.5" customHeight="1" x14ac:dyDescent="0.2">
      <c r="B32" s="580" t="s">
        <v>1558</v>
      </c>
      <c r="C32" s="580"/>
      <c r="D32" s="580"/>
      <c r="E32" s="580"/>
      <c r="F32" s="580"/>
      <c r="G32" s="580"/>
      <c r="H32" s="580"/>
    </row>
    <row r="33" spans="2:2" x14ac:dyDescent="0.2"/>
    <row r="34" spans="2:2" x14ac:dyDescent="0.2">
      <c r="B34" s="2" t="s">
        <v>22</v>
      </c>
    </row>
    <row r="35" spans="2:2" ht="27" customHeight="1" x14ac:dyDescent="0.2"/>
    <row r="36" spans="2:2" ht="15.75" x14ac:dyDescent="0.2">
      <c r="B36" s="7" t="s">
        <v>71</v>
      </c>
    </row>
    <row r="37" spans="2:2" x14ac:dyDescent="0.2"/>
    <row r="38" spans="2:2" x14ac:dyDescent="0.2"/>
    <row r="39" spans="2:2" hidden="1" x14ac:dyDescent="0.2">
      <c r="B39" s="2" t="s">
        <v>1542</v>
      </c>
    </row>
    <row r="40" spans="2:2" hidden="1" x14ac:dyDescent="0.2">
      <c r="B40" s="1" t="s">
        <v>1543</v>
      </c>
    </row>
    <row r="41" spans="2:2" hidden="1" x14ac:dyDescent="0.2">
      <c r="B41" s="1" t="s">
        <v>1544</v>
      </c>
    </row>
    <row r="42" spans="2:2" hidden="1" x14ac:dyDescent="0.2"/>
    <row r="43" spans="2:2" hidden="1" x14ac:dyDescent="0.2">
      <c r="B43" s="2" t="s">
        <v>1531</v>
      </c>
    </row>
    <row r="44" spans="2:2" hidden="1" x14ac:dyDescent="0.2">
      <c r="B44" s="2" t="s">
        <v>1556</v>
      </c>
    </row>
    <row r="45" spans="2:2" hidden="1" x14ac:dyDescent="0.2">
      <c r="B45" s="2" t="s">
        <v>1557</v>
      </c>
    </row>
    <row r="46" spans="2:2" hidden="1" x14ac:dyDescent="0.2"/>
    <row r="47" spans="2:2" hidden="1" x14ac:dyDescent="0.2">
      <c r="B47" s="2" t="s">
        <v>1553</v>
      </c>
    </row>
    <row r="48" spans="2:2" hidden="1" x14ac:dyDescent="0.2">
      <c r="B48" s="2" t="s">
        <v>1545</v>
      </c>
    </row>
    <row r="49" spans="2:7" hidden="1" x14ac:dyDescent="0.2"/>
    <row r="50" spans="2:7" hidden="1" x14ac:dyDescent="0.2">
      <c r="B50" s="2" t="s">
        <v>1551</v>
      </c>
      <c r="C50" s="19"/>
      <c r="D50" s="19"/>
      <c r="E50" s="19"/>
      <c r="F50" s="19"/>
      <c r="G50" s="19"/>
    </row>
    <row r="51" spans="2:7" hidden="1" x14ac:dyDescent="0.2">
      <c r="B51" s="2" t="s">
        <v>1552</v>
      </c>
      <c r="C51" s="19"/>
      <c r="D51" s="19"/>
      <c r="E51" s="19"/>
      <c r="F51" s="19"/>
      <c r="G51" s="19"/>
    </row>
  </sheetData>
  <sheetProtection password="D0CF" sheet="1" objects="1" scenarios="1"/>
  <mergeCells count="9">
    <mergeCell ref="C26:H26"/>
    <mergeCell ref="C30:H30"/>
    <mergeCell ref="B32:H32"/>
    <mergeCell ref="B16:H16"/>
    <mergeCell ref="B18:H18"/>
    <mergeCell ref="E20:F20"/>
    <mergeCell ref="G20:H20"/>
    <mergeCell ref="F22:H22"/>
    <mergeCell ref="C25:H25"/>
  </mergeCells>
  <dataValidations count="2">
    <dataValidation type="list" allowBlank="1" showInputMessage="1" showErrorMessage="1" sqref="G10">
      <formula1>$B$39:$B$41</formula1>
    </dataValidation>
    <dataValidation type="list" allowBlank="1" showInputMessage="1" showErrorMessage="1" sqref="C26:H26">
      <formula1>$B$50:$B$51</formula1>
    </dataValidation>
  </dataValidations>
  <printOptions horizontalCentered="1"/>
  <pageMargins left="0.59055118110236227" right="0.39370078740157483" top="1.5748031496062993" bottom="0.59055118110236227" header="0.51181102362204722" footer="0.39370078740157483"/>
  <pageSetup paperSize="143" scale="83" orientation="portrait" r:id="rId1"/>
  <headerFooter alignWithMargins="0">
    <oddHeader>&amp;L&amp;G</oddHeader>
    <oddFooter>&amp;C&amp;"Arial,Negrita"Sede Central:&amp;"Arial,Normal" Vía Autódromo, Parque Industrial Gran Sabana Ed. 32. Tocancipá, Cundinamarca, Colombia. Tel: +57-869-8795
www.saytec.com.co</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M59"/>
  <sheetViews>
    <sheetView showGridLines="0" showRowColHeaders="0" zoomScale="90" zoomScaleNormal="90" workbookViewId="0">
      <selection activeCell="B22" sqref="B22:H22"/>
    </sheetView>
  </sheetViews>
  <sheetFormatPr baseColWidth="10" defaultColWidth="0" defaultRowHeight="15" zeroHeight="1" x14ac:dyDescent="0.2"/>
  <cols>
    <col min="1" max="1" width="1.140625" style="2" customWidth="1"/>
    <col min="2" max="2" width="3.140625" style="2" customWidth="1"/>
    <col min="3" max="3" width="9.140625" style="2" customWidth="1"/>
    <col min="4" max="4" width="24.28515625" style="2" customWidth="1"/>
    <col min="5" max="5" width="9.140625" style="2" customWidth="1"/>
    <col min="6" max="6" width="11.7109375" style="2" customWidth="1"/>
    <col min="7" max="7" width="39.85546875" style="2" customWidth="1"/>
    <col min="8" max="8" width="15" style="2" customWidth="1"/>
    <col min="9" max="9" width="3.42578125" style="2" customWidth="1"/>
    <col min="10" max="11" width="11.42578125" style="2" hidden="1" customWidth="1"/>
    <col min="12" max="13" width="12.85546875" style="2" hidden="1" customWidth="1"/>
    <col min="14" max="16384" width="11.42578125" style="2" hidden="1"/>
  </cols>
  <sheetData>
    <row r="1" spans="2:12" x14ac:dyDescent="0.2"/>
    <row r="2" spans="2:12" ht="17.100000000000001" customHeight="1" x14ac:dyDescent="0.2">
      <c r="B2" s="2" t="s">
        <v>1526</v>
      </c>
      <c r="D2" s="3">
        <f ca="1">+TODAY()</f>
        <v>43581</v>
      </c>
      <c r="E2" s="4"/>
      <c r="F2" s="4"/>
      <c r="G2" s="4"/>
    </row>
    <row r="3" spans="2:12" ht="17.100000000000001" customHeight="1" x14ac:dyDescent="0.2">
      <c r="I3" s="5"/>
      <c r="L3" s="5"/>
    </row>
    <row r="4" spans="2:12" ht="17.100000000000001" customHeight="1" x14ac:dyDescent="0.2">
      <c r="B4" s="2" t="s">
        <v>69</v>
      </c>
      <c r="C4" s="6"/>
      <c r="D4" s="6"/>
    </row>
    <row r="5" spans="2:12" ht="17.100000000000001" customHeight="1" x14ac:dyDescent="0.2">
      <c r="B5" s="7" t="str">
        <f>+UPPER('Solicitud Crédito'!C25)</f>
        <v/>
      </c>
      <c r="C5" s="7"/>
      <c r="D5" s="7"/>
      <c r="E5" s="7"/>
      <c r="F5" s="7"/>
      <c r="G5" s="7"/>
    </row>
    <row r="6" spans="2:12" ht="16.5" customHeight="1" x14ac:dyDescent="0.2">
      <c r="B6" s="8" t="s">
        <v>1527</v>
      </c>
      <c r="D6" s="2" t="str">
        <f>+PROPER('Solicitud Crédito'!C42)</f>
        <v/>
      </c>
    </row>
    <row r="7" spans="2:12" ht="17.100000000000001" customHeight="1" x14ac:dyDescent="0.2">
      <c r="B7" s="2" t="str">
        <f>PROPER('Solicitud Crédito'!C28)</f>
        <v/>
      </c>
    </row>
    <row r="8" spans="2:12" ht="17.100000000000001" customHeight="1" x14ac:dyDescent="0.2">
      <c r="B8" s="6" t="str">
        <f>+CONCATENATE('Solicitud Crédito'!M28,","," ",'Solicitud Crédito'!J28)</f>
        <v xml:space="preserve">, </v>
      </c>
      <c r="C8" s="6"/>
      <c r="D8" s="6"/>
    </row>
    <row r="9" spans="2:12" ht="17.100000000000001" customHeight="1" x14ac:dyDescent="0.2"/>
    <row r="10" spans="2:12" ht="17.100000000000001" customHeight="1" x14ac:dyDescent="0.2">
      <c r="C10" s="9"/>
      <c r="D10" s="9"/>
      <c r="E10" s="9"/>
      <c r="F10" s="9"/>
      <c r="G10" s="9"/>
      <c r="H10" s="9"/>
    </row>
    <row r="11" spans="2:12" x14ac:dyDescent="0.2">
      <c r="B11" s="2" t="s">
        <v>70</v>
      </c>
      <c r="D11" s="9"/>
      <c r="E11" s="9"/>
      <c r="F11" s="9"/>
      <c r="G11" s="9"/>
      <c r="H11" s="9"/>
    </row>
    <row r="12" spans="2:12" x14ac:dyDescent="0.2">
      <c r="B12" s="9"/>
      <c r="C12" s="9"/>
      <c r="D12" s="9"/>
      <c r="E12" s="9"/>
      <c r="F12" s="9"/>
      <c r="G12" s="9"/>
      <c r="H12" s="9"/>
    </row>
    <row r="13" spans="2:12" x14ac:dyDescent="0.2">
      <c r="B13" s="2" t="s">
        <v>1529</v>
      </c>
    </row>
    <row r="14" spans="2:12" x14ac:dyDescent="0.2"/>
    <row r="15" spans="2:12" x14ac:dyDescent="0.2">
      <c r="B15" s="9"/>
      <c r="C15" s="9"/>
      <c r="D15" s="9"/>
      <c r="E15" s="9"/>
      <c r="F15" s="9"/>
      <c r="G15" s="9"/>
      <c r="H15" s="9"/>
    </row>
    <row r="16" spans="2:12" ht="31.5" customHeight="1" x14ac:dyDescent="0.2">
      <c r="B16" s="579" t="s">
        <v>1555</v>
      </c>
      <c r="C16" s="579"/>
      <c r="D16" s="579"/>
      <c r="E16" s="579"/>
      <c r="F16" s="579"/>
      <c r="G16" s="579"/>
      <c r="H16" s="579"/>
    </row>
    <row r="17" spans="2:8" x14ac:dyDescent="0.2">
      <c r="B17" s="9"/>
      <c r="C17" s="9"/>
      <c r="D17" s="9"/>
      <c r="E17" s="9"/>
      <c r="F17" s="9"/>
      <c r="G17" s="9"/>
      <c r="H17" s="9"/>
    </row>
    <row r="18" spans="2:8" ht="48" customHeight="1" x14ac:dyDescent="0.2">
      <c r="B18" s="579" t="str">
        <f>+IF(B16=B30,B34,IF(B16=B31,B35,B36))</f>
        <v>Hemos realizado un estudio de crédito de acuerdo a los documentos remitidos por ustedes y como resultado del mismo hemos observado que por el momento NO ES VIABLE la renovación de dicho cupo, por lo cual no es posible mantener las condiciones actuales.</v>
      </c>
      <c r="C18" s="579"/>
      <c r="D18" s="579"/>
      <c r="E18" s="579"/>
      <c r="F18" s="579"/>
      <c r="G18" s="579"/>
      <c r="H18" s="579"/>
    </row>
    <row r="19" spans="2:8" x14ac:dyDescent="0.2">
      <c r="B19" s="12"/>
      <c r="C19" s="13"/>
      <c r="E19" s="14"/>
      <c r="F19" s="14"/>
      <c r="G19" s="14"/>
      <c r="H19" s="14"/>
    </row>
    <row r="20" spans="2:8" ht="33.75" customHeight="1" x14ac:dyDescent="0.2">
      <c r="B20" s="579" t="s">
        <v>1559</v>
      </c>
      <c r="C20" s="579"/>
      <c r="D20" s="579"/>
      <c r="E20" s="579"/>
      <c r="F20" s="579"/>
      <c r="G20" s="579"/>
      <c r="H20" s="579"/>
    </row>
    <row r="21" spans="2:8" ht="13.5" customHeight="1" x14ac:dyDescent="0.2"/>
    <row r="22" spans="2:8" ht="46.5" customHeight="1" x14ac:dyDescent="0.2">
      <c r="B22" s="580" t="s">
        <v>1541</v>
      </c>
      <c r="C22" s="580"/>
      <c r="D22" s="580"/>
      <c r="E22" s="580"/>
      <c r="F22" s="580"/>
      <c r="G22" s="580"/>
      <c r="H22" s="580"/>
    </row>
    <row r="23" spans="2:8" x14ac:dyDescent="0.2"/>
    <row r="24" spans="2:8" x14ac:dyDescent="0.2">
      <c r="B24" s="2" t="s">
        <v>22</v>
      </c>
    </row>
    <row r="25" spans="2:8" ht="27" customHeight="1" x14ac:dyDescent="0.2"/>
    <row r="26" spans="2:8" ht="15.75" x14ac:dyDescent="0.2">
      <c r="B26" s="7" t="s">
        <v>71</v>
      </c>
    </row>
    <row r="27" spans="2:8" x14ac:dyDescent="0.2"/>
    <row r="28" spans="2:8" hidden="1" x14ac:dyDescent="0.2"/>
    <row r="29" spans="2:8" hidden="1" x14ac:dyDescent="0.2"/>
    <row r="30" spans="2:8" hidden="1" x14ac:dyDescent="0.2">
      <c r="B30" s="2" t="s">
        <v>1530</v>
      </c>
    </row>
    <row r="31" spans="2:8" hidden="1" x14ac:dyDescent="0.2">
      <c r="B31" s="2" t="s">
        <v>1554</v>
      </c>
    </row>
    <row r="32" spans="2:8" hidden="1" x14ac:dyDescent="0.2">
      <c r="B32" s="2" t="s">
        <v>1555</v>
      </c>
    </row>
    <row r="33" spans="2:8" hidden="1" x14ac:dyDescent="0.2"/>
    <row r="34" spans="2:8" hidden="1" x14ac:dyDescent="0.2">
      <c r="B34" s="2" t="s">
        <v>1561</v>
      </c>
    </row>
    <row r="35" spans="2:8" hidden="1" x14ac:dyDescent="0.2">
      <c r="B35" s="2" t="s">
        <v>1562</v>
      </c>
    </row>
    <row r="36" spans="2:8" hidden="1" x14ac:dyDescent="0.2">
      <c r="B36" s="2" t="s">
        <v>1560</v>
      </c>
    </row>
    <row r="37" spans="2:8" hidden="1" x14ac:dyDescent="0.2">
      <c r="C37" s="19"/>
      <c r="D37" s="19"/>
      <c r="E37" s="19"/>
      <c r="F37" s="19"/>
      <c r="G37" s="19"/>
      <c r="H37" s="19"/>
    </row>
    <row r="38" spans="2:8" ht="14.25" hidden="1" customHeight="1" x14ac:dyDescent="0.2">
      <c r="C38" s="19"/>
      <c r="D38" s="19"/>
      <c r="E38" s="19"/>
      <c r="F38" s="19"/>
      <c r="G38" s="19"/>
      <c r="H38" s="19"/>
    </row>
    <row r="39" spans="2:8" ht="14.25" hidden="1" customHeight="1" x14ac:dyDescent="0.2">
      <c r="C39" s="19"/>
      <c r="D39" s="19"/>
      <c r="E39" s="19"/>
      <c r="F39" s="19"/>
      <c r="G39" s="19"/>
      <c r="H39" s="19"/>
    </row>
    <row r="40" spans="2:8" hidden="1" x14ac:dyDescent="0.2"/>
    <row r="41" spans="2:8" hidden="1" x14ac:dyDescent="0.2"/>
    <row r="42" spans="2:8" hidden="1" x14ac:dyDescent="0.2"/>
    <row r="43" spans="2:8" hidden="1" x14ac:dyDescent="0.2">
      <c r="C43" s="19"/>
      <c r="D43" s="19"/>
      <c r="E43" s="19"/>
      <c r="F43" s="19"/>
      <c r="G43" s="19"/>
    </row>
    <row r="44" spans="2:8" hidden="1" x14ac:dyDescent="0.2">
      <c r="C44" s="19"/>
      <c r="D44" s="19"/>
      <c r="E44" s="19"/>
      <c r="F44" s="19"/>
      <c r="G44" s="19"/>
    </row>
    <row r="45" spans="2:8" hidden="1" x14ac:dyDescent="0.2"/>
    <row r="46" spans="2:8" hidden="1" x14ac:dyDescent="0.2"/>
    <row r="47" spans="2:8" hidden="1" x14ac:dyDescent="0.2"/>
    <row r="48" spans="2: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sheetData>
  <sheetProtection password="D0CF" sheet="1" objects="1" scenarios="1"/>
  <mergeCells count="4">
    <mergeCell ref="B22:H22"/>
    <mergeCell ref="B20:H20"/>
    <mergeCell ref="B16:H16"/>
    <mergeCell ref="B18:H18"/>
  </mergeCells>
  <dataValidations count="1">
    <dataValidation type="list" allowBlank="1" showInputMessage="1" showErrorMessage="1" sqref="B16:H16">
      <formula1>$B$30:$B$32</formula1>
    </dataValidation>
  </dataValidations>
  <printOptions horizontalCentered="1"/>
  <pageMargins left="0.59055118110236227" right="0.39370078740157483" top="1.5748031496062993" bottom="0.59055118110236227" header="0.70866141732283472" footer="0.39370078740157483"/>
  <pageSetup paperSize="143" scale="83" orientation="portrait" r:id="rId1"/>
  <headerFooter alignWithMargins="0">
    <oddHeader>&amp;L&amp;G&amp;R&amp;G</oddHeader>
    <oddFooter>&amp;C&amp;12&amp;G
&amp;10&amp;Uwww.colsein.com.co</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M59"/>
  <sheetViews>
    <sheetView showGridLines="0" showRowColHeaders="0" showRuler="0" zoomScale="90" zoomScaleNormal="90" workbookViewId="0">
      <selection activeCell="C8" sqref="C8"/>
    </sheetView>
  </sheetViews>
  <sheetFormatPr baseColWidth="10" defaultColWidth="0" defaultRowHeight="15" customHeight="1" zeroHeight="1" x14ac:dyDescent="0.2"/>
  <cols>
    <col min="1" max="1" width="1.140625" style="2" customWidth="1"/>
    <col min="2" max="2" width="3.140625" style="2" customWidth="1"/>
    <col min="3" max="3" width="9.140625" style="2" customWidth="1"/>
    <col min="4" max="4" width="24.28515625" style="2" customWidth="1"/>
    <col min="5" max="5" width="9.140625" style="2" customWidth="1"/>
    <col min="6" max="6" width="11.7109375" style="2" customWidth="1"/>
    <col min="7" max="7" width="39.85546875" style="2" customWidth="1"/>
    <col min="8" max="8" width="15" style="2" customWidth="1"/>
    <col min="9" max="9" width="3.42578125" style="2" customWidth="1"/>
    <col min="10" max="11" width="11.42578125" style="2" hidden="1" customWidth="1"/>
    <col min="12" max="13" width="12.85546875" style="2" hidden="1" customWidth="1"/>
    <col min="14" max="16384" width="11.42578125" style="2" hidden="1"/>
  </cols>
  <sheetData>
    <row r="1" spans="2:12" x14ac:dyDescent="0.2"/>
    <row r="2" spans="2:12" ht="17.100000000000001" customHeight="1" x14ac:dyDescent="0.2">
      <c r="B2" s="2" t="s">
        <v>1526</v>
      </c>
      <c r="D2" s="3">
        <f ca="1">+TODAY()</f>
        <v>43581</v>
      </c>
      <c r="E2" s="4"/>
      <c r="F2" s="4"/>
      <c r="G2" s="4"/>
    </row>
    <row r="3" spans="2:12" ht="17.100000000000001" customHeight="1" x14ac:dyDescent="0.2">
      <c r="I3" s="5"/>
      <c r="L3" s="5"/>
    </row>
    <row r="4" spans="2:12" ht="17.100000000000001" customHeight="1" x14ac:dyDescent="0.2">
      <c r="B4" s="2" t="s">
        <v>69</v>
      </c>
      <c r="C4" s="6"/>
      <c r="D4" s="6"/>
    </row>
    <row r="5" spans="2:12" ht="17.100000000000001" customHeight="1" x14ac:dyDescent="0.2">
      <c r="B5" s="7" t="str">
        <f>+UPPER('Solicitud Crédito'!C25)</f>
        <v/>
      </c>
      <c r="C5" s="7"/>
      <c r="D5" s="7"/>
      <c r="E5" s="7"/>
      <c r="F5" s="7"/>
      <c r="G5" s="7"/>
    </row>
    <row r="6" spans="2:12" ht="16.5" customHeight="1" x14ac:dyDescent="0.2">
      <c r="B6" s="8" t="s">
        <v>1527</v>
      </c>
      <c r="D6" s="2" t="str">
        <f>+PROPER('Solicitud Crédito'!C42)</f>
        <v/>
      </c>
    </row>
    <row r="7" spans="2:12" ht="17.100000000000001" customHeight="1" x14ac:dyDescent="0.2">
      <c r="B7" s="2" t="str">
        <f>PROPER('Solicitud Crédito'!C28)</f>
        <v/>
      </c>
    </row>
    <row r="8" spans="2:12" ht="17.100000000000001" customHeight="1" x14ac:dyDescent="0.2">
      <c r="B8" s="6" t="str">
        <f>+CONCATENATE('Solicitud Crédito'!M28,","," ",'Solicitud Crédito'!J28)</f>
        <v xml:space="preserve">, </v>
      </c>
      <c r="C8" s="6"/>
      <c r="D8" s="6"/>
    </row>
    <row r="9" spans="2:12" ht="17.100000000000001" customHeight="1" x14ac:dyDescent="0.2"/>
    <row r="10" spans="2:12" ht="17.100000000000001" customHeight="1" x14ac:dyDescent="0.2">
      <c r="C10" s="9"/>
      <c r="D10" s="9"/>
      <c r="E10" s="9"/>
      <c r="F10" s="9"/>
      <c r="G10" s="9"/>
      <c r="H10" s="9"/>
    </row>
    <row r="11" spans="2:12" x14ac:dyDescent="0.2">
      <c r="B11" s="2" t="s">
        <v>70</v>
      </c>
      <c r="D11" s="9"/>
      <c r="E11" s="9"/>
      <c r="F11" s="9"/>
      <c r="G11" s="9"/>
      <c r="H11" s="9"/>
    </row>
    <row r="12" spans="2:12" x14ac:dyDescent="0.2">
      <c r="B12" s="9"/>
      <c r="C12" s="9"/>
      <c r="D12" s="9"/>
      <c r="E12" s="9"/>
      <c r="F12" s="9"/>
      <c r="G12" s="9"/>
      <c r="H12" s="9"/>
    </row>
    <row r="13" spans="2:12" x14ac:dyDescent="0.2">
      <c r="B13" s="2" t="s">
        <v>1529</v>
      </c>
    </row>
    <row r="14" spans="2:12" x14ac:dyDescent="0.2"/>
    <row r="15" spans="2:12" x14ac:dyDescent="0.2">
      <c r="B15" s="9"/>
      <c r="C15" s="9"/>
      <c r="D15" s="9"/>
      <c r="E15" s="9"/>
      <c r="F15" s="9"/>
      <c r="G15" s="9"/>
      <c r="H15" s="9"/>
    </row>
    <row r="16" spans="2:12" ht="31.5" customHeight="1" x14ac:dyDescent="0.2">
      <c r="B16" s="579" t="s">
        <v>1557</v>
      </c>
      <c r="C16" s="579"/>
      <c r="D16" s="579"/>
      <c r="E16" s="579"/>
      <c r="F16" s="579"/>
      <c r="G16" s="579"/>
      <c r="H16" s="579"/>
    </row>
    <row r="17" spans="2:8" x14ac:dyDescent="0.2">
      <c r="B17" s="9"/>
      <c r="C17" s="9"/>
      <c r="D17" s="9"/>
      <c r="E17" s="9"/>
      <c r="F17" s="9"/>
      <c r="G17" s="9"/>
      <c r="H17" s="9"/>
    </row>
    <row r="18" spans="2:8" ht="48" customHeight="1" x14ac:dyDescent="0.2">
      <c r="B18" s="579" t="str">
        <f>+IF(B16=B30,B34,IF(B16=B31,B35,B36))</f>
        <v>Hemos realizado un estudio de crédito de acuerdo a los documentos remitidos por ustedes y como resultado del mismo hemos observado que por el momento NO ES VIABLE la renovación de dicho cupo, por lo cual no es posible mantener las condiciones actuales.</v>
      </c>
      <c r="C18" s="579"/>
      <c r="D18" s="579"/>
      <c r="E18" s="579"/>
      <c r="F18" s="579"/>
      <c r="G18" s="579"/>
      <c r="H18" s="579"/>
    </row>
    <row r="19" spans="2:8" x14ac:dyDescent="0.2">
      <c r="B19" s="12"/>
      <c r="C19" s="13"/>
      <c r="E19" s="14"/>
      <c r="F19" s="14"/>
      <c r="G19" s="14"/>
      <c r="H19" s="14"/>
    </row>
    <row r="20" spans="2:8" ht="33.75" customHeight="1" x14ac:dyDescent="0.2">
      <c r="B20" s="579" t="s">
        <v>1559</v>
      </c>
      <c r="C20" s="579"/>
      <c r="D20" s="579"/>
      <c r="E20" s="579"/>
      <c r="F20" s="579"/>
      <c r="G20" s="579"/>
      <c r="H20" s="579"/>
    </row>
    <row r="21" spans="2:8" ht="13.5" customHeight="1" x14ac:dyDescent="0.2"/>
    <row r="22" spans="2:8" ht="36.75" customHeight="1" x14ac:dyDescent="0.2">
      <c r="B22" s="580" t="s">
        <v>1558</v>
      </c>
      <c r="C22" s="580"/>
      <c r="D22" s="580"/>
      <c r="E22" s="580"/>
      <c r="F22" s="580"/>
      <c r="G22" s="580"/>
      <c r="H22" s="580"/>
    </row>
    <row r="23" spans="2:8" x14ac:dyDescent="0.2"/>
    <row r="24" spans="2:8" x14ac:dyDescent="0.2">
      <c r="B24" s="2" t="s">
        <v>22</v>
      </c>
    </row>
    <row r="25" spans="2:8" ht="27" customHeight="1" x14ac:dyDescent="0.2"/>
    <row r="26" spans="2:8" ht="15.75" x14ac:dyDescent="0.2">
      <c r="B26" s="7" t="s">
        <v>71</v>
      </c>
    </row>
    <row r="27" spans="2:8" x14ac:dyDescent="0.2"/>
    <row r="28" spans="2:8" hidden="1" x14ac:dyDescent="0.2"/>
    <row r="29" spans="2:8" hidden="1" x14ac:dyDescent="0.2"/>
    <row r="30" spans="2:8" hidden="1" x14ac:dyDescent="0.2">
      <c r="B30" s="2" t="s">
        <v>1531</v>
      </c>
    </row>
    <row r="31" spans="2:8" hidden="1" x14ac:dyDescent="0.2">
      <c r="B31" s="2" t="s">
        <v>1556</v>
      </c>
    </row>
    <row r="32" spans="2:8" hidden="1" x14ac:dyDescent="0.2">
      <c r="B32" s="2" t="s">
        <v>1557</v>
      </c>
    </row>
    <row r="33" spans="2:8" hidden="1" x14ac:dyDescent="0.2"/>
    <row r="34" spans="2:8" hidden="1" x14ac:dyDescent="0.2">
      <c r="B34" s="2" t="s">
        <v>1561</v>
      </c>
    </row>
    <row r="35" spans="2:8" hidden="1" x14ac:dyDescent="0.2">
      <c r="B35" s="2" t="s">
        <v>1562</v>
      </c>
    </row>
    <row r="36" spans="2:8" hidden="1" x14ac:dyDescent="0.2">
      <c r="B36" s="2" t="s">
        <v>1560</v>
      </c>
    </row>
    <row r="37" spans="2:8" hidden="1" x14ac:dyDescent="0.2">
      <c r="C37" s="19"/>
      <c r="D37" s="19"/>
      <c r="E37" s="19"/>
      <c r="F37" s="19"/>
      <c r="G37" s="19"/>
      <c r="H37" s="19"/>
    </row>
    <row r="38" spans="2:8" ht="14.25" hidden="1" customHeight="1" x14ac:dyDescent="0.2">
      <c r="C38" s="19"/>
      <c r="D38" s="19"/>
      <c r="E38" s="19"/>
      <c r="F38" s="19"/>
      <c r="G38" s="19"/>
      <c r="H38" s="19"/>
    </row>
    <row r="39" spans="2:8" ht="14.25" hidden="1" customHeight="1" x14ac:dyDescent="0.2">
      <c r="C39" s="19"/>
      <c r="D39" s="19"/>
      <c r="E39" s="19"/>
      <c r="F39" s="19"/>
      <c r="G39" s="19"/>
      <c r="H39" s="19"/>
    </row>
    <row r="40" spans="2:8" hidden="1" x14ac:dyDescent="0.2"/>
    <row r="41" spans="2:8" hidden="1" x14ac:dyDescent="0.2"/>
    <row r="42" spans="2:8" hidden="1" x14ac:dyDescent="0.2"/>
    <row r="43" spans="2:8" hidden="1" x14ac:dyDescent="0.2">
      <c r="C43" s="19"/>
      <c r="D43" s="19"/>
      <c r="E43" s="19"/>
      <c r="F43" s="19"/>
      <c r="G43" s="19"/>
    </row>
    <row r="44" spans="2:8" hidden="1" x14ac:dyDescent="0.2">
      <c r="C44" s="19"/>
      <c r="D44" s="19"/>
      <c r="E44" s="19"/>
      <c r="F44" s="19"/>
      <c r="G44" s="19"/>
    </row>
    <row r="45" spans="2:8" hidden="1" x14ac:dyDescent="0.2"/>
    <row r="46" spans="2:8" hidden="1" x14ac:dyDescent="0.2"/>
    <row r="47" spans="2:8" hidden="1" x14ac:dyDescent="0.2"/>
    <row r="48" spans="2: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sheetData>
  <sheetProtection password="D0CF" sheet="1" objects="1" scenarios="1"/>
  <mergeCells count="4">
    <mergeCell ref="B16:H16"/>
    <mergeCell ref="B18:H18"/>
    <mergeCell ref="B20:H20"/>
    <mergeCell ref="B22:H22"/>
  </mergeCells>
  <dataValidations count="1">
    <dataValidation type="list" allowBlank="1" showInputMessage="1" showErrorMessage="1" sqref="B16:H16">
      <formula1>$B$30:$B$32</formula1>
    </dataValidation>
  </dataValidations>
  <printOptions horizontalCentered="1"/>
  <pageMargins left="0.59055118110236227" right="0.39370078740157483" top="1.5748031496062993" bottom="0.59055118110236227" header="0.70866141732283472" footer="0.39370078740157483"/>
  <pageSetup paperSize="143" scale="85" orientation="portrait" r:id="rId1"/>
  <headerFooter alignWithMargins="0">
    <oddHeader>&amp;L&amp;G</oddHeader>
    <oddFooter>&amp;C&amp;12&amp;G
&amp;10&amp;Uwww.colsein.com.co</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124"/>
  <sheetViews>
    <sheetView showGridLines="0" workbookViewId="0">
      <selection activeCell="B15" sqref="B15"/>
    </sheetView>
  </sheetViews>
  <sheetFormatPr baseColWidth="10" defaultColWidth="11.42578125" defaultRowHeight="15" x14ac:dyDescent="0.2"/>
  <cols>
    <col min="1" max="1" width="40.28515625" style="1" bestFit="1" customWidth="1"/>
    <col min="2" max="2" width="23.140625" style="1" bestFit="1" customWidth="1"/>
    <col min="3" max="3" width="21" style="1" customWidth="1"/>
    <col min="4" max="4" width="25.28515625" style="1" customWidth="1"/>
    <col min="5" max="5" width="13.7109375" style="1" bestFit="1" customWidth="1"/>
    <col min="6" max="6" width="9.85546875" style="1" bestFit="1" customWidth="1"/>
    <col min="7" max="8" width="11.42578125" style="1"/>
    <col min="9" max="9" width="14" style="1" bestFit="1" customWidth="1"/>
    <col min="10" max="10" width="14.85546875" style="1" bestFit="1" customWidth="1"/>
    <col min="11" max="11" width="14.85546875" style="1" customWidth="1"/>
    <col min="12" max="12" width="24.42578125" style="1" customWidth="1"/>
    <col min="13" max="16384" width="11.42578125" style="1"/>
  </cols>
  <sheetData>
    <row r="1" spans="1:12" ht="15.75" x14ac:dyDescent="0.25">
      <c r="A1" s="57" t="s">
        <v>1239</v>
      </c>
      <c r="B1" s="58" t="s">
        <v>1588</v>
      </c>
      <c r="C1" s="58" t="s">
        <v>1240</v>
      </c>
      <c r="D1" s="57" t="s">
        <v>1589</v>
      </c>
      <c r="E1" s="59" t="s">
        <v>1241</v>
      </c>
      <c r="F1" s="57" t="s">
        <v>1242</v>
      </c>
      <c r="G1" s="57" t="s">
        <v>79</v>
      </c>
      <c r="H1" s="58" t="s">
        <v>1244</v>
      </c>
      <c r="I1" s="58" t="s">
        <v>1243</v>
      </c>
      <c r="J1" s="57" t="s">
        <v>1488</v>
      </c>
      <c r="K1" s="57" t="s">
        <v>1490</v>
      </c>
      <c r="L1" s="57" t="s">
        <v>120</v>
      </c>
    </row>
    <row r="2" spans="1:12" ht="15.75" x14ac:dyDescent="0.25">
      <c r="A2" s="60" t="s">
        <v>49</v>
      </c>
      <c r="B2" s="61" t="s">
        <v>1218</v>
      </c>
      <c r="C2" s="62" t="s">
        <v>1590</v>
      </c>
      <c r="D2" s="60" t="s">
        <v>1245</v>
      </c>
      <c r="E2" s="63" t="s">
        <v>104</v>
      </c>
      <c r="F2" s="64" t="s">
        <v>76</v>
      </c>
      <c r="G2" s="64" t="s">
        <v>106</v>
      </c>
      <c r="H2" s="61" t="s">
        <v>107</v>
      </c>
      <c r="I2" s="61" t="s">
        <v>108</v>
      </c>
      <c r="J2" s="60" t="s">
        <v>1525</v>
      </c>
      <c r="K2" s="60" t="s">
        <v>121</v>
      </c>
      <c r="L2" s="60" t="s">
        <v>122</v>
      </c>
    </row>
    <row r="3" spans="1:12" ht="16.5" thickBot="1" x14ac:dyDescent="0.3">
      <c r="A3" s="60" t="s">
        <v>50</v>
      </c>
      <c r="B3" s="61" t="s">
        <v>1613</v>
      </c>
      <c r="C3" s="62" t="s">
        <v>1189</v>
      </c>
      <c r="D3" s="60" t="s">
        <v>1246</v>
      </c>
      <c r="E3" s="63" t="s">
        <v>109</v>
      </c>
      <c r="F3" s="64" t="s">
        <v>105</v>
      </c>
      <c r="G3" s="64" t="s">
        <v>111</v>
      </c>
      <c r="H3" s="65" t="s">
        <v>1587</v>
      </c>
      <c r="I3" s="61" t="s">
        <v>1591</v>
      </c>
      <c r="J3" s="60" t="s">
        <v>1491</v>
      </c>
      <c r="K3" s="60" t="s">
        <v>121</v>
      </c>
      <c r="L3" s="60" t="s">
        <v>123</v>
      </c>
    </row>
    <row r="4" spans="1:12" ht="16.5" thickBot="1" x14ac:dyDescent="0.3">
      <c r="A4" s="60" t="s">
        <v>51</v>
      </c>
      <c r="B4" s="65" t="s">
        <v>1219</v>
      </c>
      <c r="C4" s="62" t="s">
        <v>1190</v>
      </c>
      <c r="D4" s="60" t="s">
        <v>1247</v>
      </c>
      <c r="E4" s="66" t="s">
        <v>112</v>
      </c>
      <c r="F4" s="64" t="s">
        <v>110</v>
      </c>
      <c r="G4" s="64" t="s">
        <v>114</v>
      </c>
      <c r="H4" s="63" t="s">
        <v>115</v>
      </c>
      <c r="I4" s="65" t="s">
        <v>116</v>
      </c>
      <c r="J4" s="60" t="s">
        <v>114</v>
      </c>
      <c r="K4" s="60" t="s">
        <v>121</v>
      </c>
      <c r="L4" s="60" t="s">
        <v>124</v>
      </c>
    </row>
    <row r="5" spans="1:12" ht="16.5" thickBot="1" x14ac:dyDescent="0.3">
      <c r="A5" s="60" t="s">
        <v>52</v>
      </c>
      <c r="C5" s="62" t="s">
        <v>1191</v>
      </c>
      <c r="D5" s="60" t="s">
        <v>1248</v>
      </c>
      <c r="F5" s="64" t="s">
        <v>113</v>
      </c>
      <c r="G5" s="67" t="s">
        <v>80</v>
      </c>
      <c r="H5" s="63" t="s">
        <v>115</v>
      </c>
      <c r="I5" s="63" t="s">
        <v>115</v>
      </c>
      <c r="J5" s="60" t="s">
        <v>1492</v>
      </c>
      <c r="K5" s="60" t="s">
        <v>121</v>
      </c>
      <c r="L5" s="60" t="s">
        <v>125</v>
      </c>
    </row>
    <row r="6" spans="1:12" ht="15.75" x14ac:dyDescent="0.25">
      <c r="A6" s="60" t="s">
        <v>54</v>
      </c>
      <c r="C6" s="62" t="s">
        <v>1192</v>
      </c>
      <c r="D6" s="60" t="s">
        <v>1249</v>
      </c>
      <c r="E6" s="63"/>
      <c r="F6" s="64" t="s">
        <v>117</v>
      </c>
      <c r="J6" s="60" t="s">
        <v>1489</v>
      </c>
      <c r="K6" s="60" t="s">
        <v>121</v>
      </c>
      <c r="L6" s="60" t="s">
        <v>126</v>
      </c>
    </row>
    <row r="7" spans="1:12" ht="16.5" thickBot="1" x14ac:dyDescent="0.3">
      <c r="A7" s="60" t="s">
        <v>48</v>
      </c>
      <c r="C7" s="68" t="s">
        <v>1193</v>
      </c>
      <c r="D7" s="60" t="s">
        <v>1250</v>
      </c>
      <c r="E7" s="63"/>
      <c r="F7" s="64" t="s">
        <v>118</v>
      </c>
      <c r="G7" s="63"/>
      <c r="I7" s="63" t="s">
        <v>115</v>
      </c>
      <c r="J7" s="60" t="s">
        <v>1493</v>
      </c>
      <c r="K7" s="60" t="s">
        <v>121</v>
      </c>
      <c r="L7" s="60" t="s">
        <v>127</v>
      </c>
    </row>
    <row r="8" spans="1:12" ht="16.5" thickBot="1" x14ac:dyDescent="0.3">
      <c r="A8" s="69" t="s">
        <v>53</v>
      </c>
      <c r="D8" s="60" t="s">
        <v>1251</v>
      </c>
      <c r="E8" s="63"/>
      <c r="F8" s="64" t="s">
        <v>119</v>
      </c>
      <c r="G8" s="63"/>
      <c r="I8" s="63" t="s">
        <v>115</v>
      </c>
      <c r="J8" s="60" t="s">
        <v>1494</v>
      </c>
      <c r="K8" s="60" t="s">
        <v>121</v>
      </c>
      <c r="L8" s="60" t="s">
        <v>128</v>
      </c>
    </row>
    <row r="9" spans="1:12" ht="16.5" thickBot="1" x14ac:dyDescent="0.3">
      <c r="C9" s="70"/>
      <c r="D9" s="60" t="s">
        <v>1252</v>
      </c>
      <c r="E9" s="63"/>
      <c r="F9" s="67" t="s">
        <v>1193</v>
      </c>
      <c r="G9" s="63"/>
      <c r="H9" s="63" t="s">
        <v>115</v>
      </c>
      <c r="I9" s="63" t="s">
        <v>115</v>
      </c>
      <c r="J9" s="60" t="s">
        <v>1495</v>
      </c>
      <c r="K9" s="60" t="s">
        <v>121</v>
      </c>
      <c r="L9" s="60" t="s">
        <v>129</v>
      </c>
    </row>
    <row r="10" spans="1:12" ht="15.75" x14ac:dyDescent="0.25">
      <c r="D10" s="60" t="s">
        <v>1253</v>
      </c>
      <c r="E10" s="63"/>
      <c r="F10" s="63"/>
      <c r="G10" s="63"/>
      <c r="H10" s="63"/>
      <c r="I10" s="63"/>
      <c r="J10" s="60" t="s">
        <v>1496</v>
      </c>
      <c r="K10" s="60" t="s">
        <v>121</v>
      </c>
      <c r="L10" s="60" t="s">
        <v>130</v>
      </c>
    </row>
    <row r="11" spans="1:12" x14ac:dyDescent="0.2">
      <c r="D11" s="60" t="s">
        <v>1254</v>
      </c>
      <c r="J11" s="60" t="s">
        <v>1497</v>
      </c>
      <c r="K11" s="60" t="s">
        <v>121</v>
      </c>
      <c r="L11" s="60" t="s">
        <v>131</v>
      </c>
    </row>
    <row r="12" spans="1:12" ht="15.75" thickBot="1" x14ac:dyDescent="0.25">
      <c r="C12" s="70"/>
      <c r="D12" s="60" t="s">
        <v>1255</v>
      </c>
      <c r="J12" s="60" t="s">
        <v>1498</v>
      </c>
      <c r="K12" s="60" t="s">
        <v>121</v>
      </c>
      <c r="L12" s="60" t="s">
        <v>132</v>
      </c>
    </row>
    <row r="13" spans="1:12" ht="15.75" x14ac:dyDescent="0.25">
      <c r="A13" s="57" t="s">
        <v>1586</v>
      </c>
      <c r="C13" s="70"/>
      <c r="D13" s="60" t="s">
        <v>1256</v>
      </c>
      <c r="J13" s="60" t="s">
        <v>1499</v>
      </c>
      <c r="K13" s="60" t="s">
        <v>133</v>
      </c>
      <c r="L13" s="60" t="s">
        <v>134</v>
      </c>
    </row>
    <row r="14" spans="1:12" ht="15.75" x14ac:dyDescent="0.25">
      <c r="A14" s="64" t="s">
        <v>1485</v>
      </c>
      <c r="D14" s="60" t="s">
        <v>1257</v>
      </c>
      <c r="J14" s="60" t="s">
        <v>1500</v>
      </c>
      <c r="K14" s="60" t="s">
        <v>133</v>
      </c>
      <c r="L14" s="60" t="s">
        <v>135</v>
      </c>
    </row>
    <row r="15" spans="1:12" ht="16.5" thickBot="1" x14ac:dyDescent="0.3">
      <c r="A15" s="67" t="s">
        <v>1486</v>
      </c>
      <c r="D15" s="60" t="s">
        <v>1258</v>
      </c>
      <c r="J15" s="60" t="s">
        <v>1501</v>
      </c>
      <c r="K15" s="60" t="s">
        <v>133</v>
      </c>
      <c r="L15" s="60" t="s">
        <v>136</v>
      </c>
    </row>
    <row r="16" spans="1:12" x14ac:dyDescent="0.2">
      <c r="D16" s="60" t="s">
        <v>1259</v>
      </c>
      <c r="J16" s="60" t="s">
        <v>1502</v>
      </c>
      <c r="K16" s="60" t="s">
        <v>133</v>
      </c>
      <c r="L16" s="60" t="s">
        <v>137</v>
      </c>
    </row>
    <row r="17" spans="4:12" x14ac:dyDescent="0.2">
      <c r="D17" s="60" t="s">
        <v>1260</v>
      </c>
      <c r="J17" s="60" t="s">
        <v>1503</v>
      </c>
      <c r="K17" s="60" t="s">
        <v>133</v>
      </c>
      <c r="L17" s="60" t="s">
        <v>138</v>
      </c>
    </row>
    <row r="18" spans="4:12" x14ac:dyDescent="0.2">
      <c r="D18" s="60" t="s">
        <v>1261</v>
      </c>
      <c r="J18" s="60" t="s">
        <v>1504</v>
      </c>
      <c r="K18" s="60" t="s">
        <v>133</v>
      </c>
      <c r="L18" s="60" t="s">
        <v>139</v>
      </c>
    </row>
    <row r="19" spans="4:12" x14ac:dyDescent="0.2">
      <c r="D19" s="60" t="s">
        <v>1262</v>
      </c>
      <c r="J19" s="60" t="s">
        <v>1505</v>
      </c>
      <c r="K19" s="60" t="s">
        <v>133</v>
      </c>
      <c r="L19" s="60" t="s">
        <v>140</v>
      </c>
    </row>
    <row r="20" spans="4:12" x14ac:dyDescent="0.2">
      <c r="D20" s="60" t="s">
        <v>1263</v>
      </c>
      <c r="J20" s="60" t="s">
        <v>1506</v>
      </c>
      <c r="K20" s="60" t="s">
        <v>133</v>
      </c>
      <c r="L20" s="60" t="s">
        <v>141</v>
      </c>
    </row>
    <row r="21" spans="4:12" x14ac:dyDescent="0.2">
      <c r="D21" s="60" t="s">
        <v>1264</v>
      </c>
      <c r="J21" s="60" t="s">
        <v>1507</v>
      </c>
      <c r="K21" s="60" t="s">
        <v>133</v>
      </c>
      <c r="L21" s="60" t="s">
        <v>142</v>
      </c>
    </row>
    <row r="22" spans="4:12" x14ac:dyDescent="0.2">
      <c r="D22" s="60" t="s">
        <v>1265</v>
      </c>
      <c r="J22" s="60" t="s">
        <v>1508</v>
      </c>
      <c r="K22" s="60" t="s">
        <v>133</v>
      </c>
      <c r="L22" s="60" t="s">
        <v>143</v>
      </c>
    </row>
    <row r="23" spans="4:12" x14ac:dyDescent="0.2">
      <c r="D23" s="60" t="s">
        <v>1266</v>
      </c>
      <c r="J23" s="60" t="s">
        <v>1509</v>
      </c>
      <c r="K23" s="60" t="s">
        <v>133</v>
      </c>
      <c r="L23" s="60" t="s">
        <v>144</v>
      </c>
    </row>
    <row r="24" spans="4:12" x14ac:dyDescent="0.2">
      <c r="D24" s="60" t="s">
        <v>1267</v>
      </c>
      <c r="J24" s="60" t="s">
        <v>1510</v>
      </c>
      <c r="K24" s="60" t="s">
        <v>133</v>
      </c>
      <c r="L24" s="60" t="s">
        <v>145</v>
      </c>
    </row>
    <row r="25" spans="4:12" x14ac:dyDescent="0.2">
      <c r="D25" s="60" t="s">
        <v>1268</v>
      </c>
      <c r="J25" s="60" t="s">
        <v>1511</v>
      </c>
      <c r="K25" s="60" t="s">
        <v>133</v>
      </c>
      <c r="L25" s="60" t="s">
        <v>146</v>
      </c>
    </row>
    <row r="26" spans="4:12" x14ac:dyDescent="0.2">
      <c r="D26" s="60" t="s">
        <v>1269</v>
      </c>
      <c r="J26" s="60" t="s">
        <v>1512</v>
      </c>
      <c r="K26" s="60" t="s">
        <v>133</v>
      </c>
      <c r="L26" s="60" t="s">
        <v>147</v>
      </c>
    </row>
    <row r="27" spans="4:12" x14ac:dyDescent="0.2">
      <c r="D27" s="60" t="s">
        <v>1270</v>
      </c>
      <c r="J27" s="60" t="s">
        <v>1513</v>
      </c>
      <c r="K27" s="60" t="s">
        <v>133</v>
      </c>
      <c r="L27" s="60" t="s">
        <v>148</v>
      </c>
    </row>
    <row r="28" spans="4:12" x14ac:dyDescent="0.2">
      <c r="D28" s="60" t="s">
        <v>1271</v>
      </c>
      <c r="J28" s="60" t="s">
        <v>1514</v>
      </c>
      <c r="K28" s="60" t="s">
        <v>133</v>
      </c>
      <c r="L28" s="60" t="s">
        <v>149</v>
      </c>
    </row>
    <row r="29" spans="4:12" x14ac:dyDescent="0.2">
      <c r="D29" s="60" t="s">
        <v>1272</v>
      </c>
      <c r="J29" s="60" t="s">
        <v>1515</v>
      </c>
      <c r="K29" s="60" t="s">
        <v>133</v>
      </c>
      <c r="L29" s="60" t="s">
        <v>150</v>
      </c>
    </row>
    <row r="30" spans="4:12" x14ac:dyDescent="0.2">
      <c r="D30" s="60" t="s">
        <v>1273</v>
      </c>
      <c r="J30" s="60" t="s">
        <v>1516</v>
      </c>
      <c r="K30" s="60" t="s">
        <v>133</v>
      </c>
      <c r="L30" s="60" t="s">
        <v>151</v>
      </c>
    </row>
    <row r="31" spans="4:12" x14ac:dyDescent="0.2">
      <c r="D31" s="60" t="s">
        <v>1274</v>
      </c>
      <c r="J31" s="60" t="s">
        <v>1517</v>
      </c>
      <c r="K31" s="60" t="s">
        <v>133</v>
      </c>
      <c r="L31" s="60" t="s">
        <v>152</v>
      </c>
    </row>
    <row r="32" spans="4:12" x14ac:dyDescent="0.2">
      <c r="D32" s="60" t="s">
        <v>1275</v>
      </c>
      <c r="J32" s="60" t="s">
        <v>1518</v>
      </c>
      <c r="K32" s="60" t="s">
        <v>133</v>
      </c>
      <c r="L32" s="60" t="s">
        <v>153</v>
      </c>
    </row>
    <row r="33" spans="4:12" x14ac:dyDescent="0.2">
      <c r="D33" s="60" t="s">
        <v>1276</v>
      </c>
      <c r="J33" s="60" t="s">
        <v>1519</v>
      </c>
      <c r="K33" s="60" t="s">
        <v>133</v>
      </c>
      <c r="L33" s="60" t="s">
        <v>154</v>
      </c>
    </row>
    <row r="34" spans="4:12" ht="15.75" thickBot="1" x14ac:dyDescent="0.25">
      <c r="D34" s="60" t="s">
        <v>1277</v>
      </c>
      <c r="J34" s="69" t="s">
        <v>1520</v>
      </c>
      <c r="K34" s="60" t="s">
        <v>133</v>
      </c>
      <c r="L34" s="60" t="s">
        <v>155</v>
      </c>
    </row>
    <row r="35" spans="4:12" x14ac:dyDescent="0.2">
      <c r="D35" s="60" t="s">
        <v>1278</v>
      </c>
      <c r="K35" s="60" t="s">
        <v>133</v>
      </c>
      <c r="L35" s="60" t="s">
        <v>156</v>
      </c>
    </row>
    <row r="36" spans="4:12" x14ac:dyDescent="0.2">
      <c r="D36" s="60" t="s">
        <v>1279</v>
      </c>
      <c r="K36" s="60" t="s">
        <v>133</v>
      </c>
      <c r="L36" s="60" t="s">
        <v>157</v>
      </c>
    </row>
    <row r="37" spans="4:12" x14ac:dyDescent="0.2">
      <c r="D37" s="60" t="s">
        <v>1280</v>
      </c>
      <c r="K37" s="60" t="s">
        <v>133</v>
      </c>
      <c r="L37" s="60" t="s">
        <v>158</v>
      </c>
    </row>
    <row r="38" spans="4:12" x14ac:dyDescent="0.2">
      <c r="D38" s="60" t="s">
        <v>1281</v>
      </c>
      <c r="K38" s="60" t="s">
        <v>133</v>
      </c>
      <c r="L38" s="60" t="s">
        <v>159</v>
      </c>
    </row>
    <row r="39" spans="4:12" x14ac:dyDescent="0.2">
      <c r="D39" s="60" t="s">
        <v>1282</v>
      </c>
      <c r="K39" s="60" t="s">
        <v>133</v>
      </c>
      <c r="L39" s="60" t="s">
        <v>160</v>
      </c>
    </row>
    <row r="40" spans="4:12" x14ac:dyDescent="0.2">
      <c r="D40" s="60" t="s">
        <v>1283</v>
      </c>
      <c r="K40" s="60" t="s">
        <v>133</v>
      </c>
      <c r="L40" s="60" t="s">
        <v>161</v>
      </c>
    </row>
    <row r="41" spans="4:12" x14ac:dyDescent="0.2">
      <c r="D41" s="60" t="s">
        <v>1284</v>
      </c>
      <c r="K41" s="60" t="s">
        <v>133</v>
      </c>
      <c r="L41" s="60" t="s">
        <v>162</v>
      </c>
    </row>
    <row r="42" spans="4:12" x14ac:dyDescent="0.2">
      <c r="D42" s="60" t="s">
        <v>1285</v>
      </c>
      <c r="K42" s="60" t="s">
        <v>133</v>
      </c>
      <c r="L42" s="60" t="s">
        <v>163</v>
      </c>
    </row>
    <row r="43" spans="4:12" x14ac:dyDescent="0.2">
      <c r="D43" s="60" t="s">
        <v>1286</v>
      </c>
      <c r="K43" s="60" t="s">
        <v>133</v>
      </c>
      <c r="L43" s="60" t="s">
        <v>164</v>
      </c>
    </row>
    <row r="44" spans="4:12" x14ac:dyDescent="0.2">
      <c r="D44" s="60" t="s">
        <v>1287</v>
      </c>
      <c r="K44" s="60" t="s">
        <v>133</v>
      </c>
      <c r="L44" s="60" t="s">
        <v>165</v>
      </c>
    </row>
    <row r="45" spans="4:12" x14ac:dyDescent="0.2">
      <c r="D45" s="60" t="s">
        <v>1288</v>
      </c>
      <c r="K45" s="60" t="s">
        <v>133</v>
      </c>
      <c r="L45" s="60" t="s">
        <v>166</v>
      </c>
    </row>
    <row r="46" spans="4:12" x14ac:dyDescent="0.2">
      <c r="D46" s="60" t="s">
        <v>1289</v>
      </c>
      <c r="K46" s="60" t="s">
        <v>133</v>
      </c>
      <c r="L46" s="60" t="s">
        <v>167</v>
      </c>
    </row>
    <row r="47" spans="4:12" x14ac:dyDescent="0.2">
      <c r="D47" s="60" t="s">
        <v>1290</v>
      </c>
      <c r="K47" s="60" t="s">
        <v>133</v>
      </c>
      <c r="L47" s="60" t="s">
        <v>168</v>
      </c>
    </row>
    <row r="48" spans="4:12" x14ac:dyDescent="0.2">
      <c r="D48" s="60" t="s">
        <v>1291</v>
      </c>
      <c r="K48" s="60" t="s">
        <v>133</v>
      </c>
      <c r="L48" s="60" t="s">
        <v>169</v>
      </c>
    </row>
    <row r="49" spans="4:12" x14ac:dyDescent="0.2">
      <c r="D49" s="60" t="s">
        <v>1292</v>
      </c>
      <c r="K49" s="60" t="s">
        <v>133</v>
      </c>
      <c r="L49" s="60" t="s">
        <v>170</v>
      </c>
    </row>
    <row r="50" spans="4:12" x14ac:dyDescent="0.2">
      <c r="D50" s="60" t="s">
        <v>1293</v>
      </c>
      <c r="K50" s="60" t="s">
        <v>133</v>
      </c>
      <c r="L50" s="60" t="s">
        <v>171</v>
      </c>
    </row>
    <row r="51" spans="4:12" x14ac:dyDescent="0.2">
      <c r="D51" s="60" t="s">
        <v>1294</v>
      </c>
      <c r="K51" s="60" t="s">
        <v>133</v>
      </c>
      <c r="L51" s="60" t="s">
        <v>172</v>
      </c>
    </row>
    <row r="52" spans="4:12" x14ac:dyDescent="0.2">
      <c r="D52" s="60" t="s">
        <v>1295</v>
      </c>
      <c r="K52" s="60" t="s">
        <v>133</v>
      </c>
      <c r="L52" s="60" t="s">
        <v>173</v>
      </c>
    </row>
    <row r="53" spans="4:12" x14ac:dyDescent="0.2">
      <c r="D53" s="60" t="s">
        <v>1296</v>
      </c>
      <c r="K53" s="60" t="s">
        <v>133</v>
      </c>
      <c r="L53" s="60" t="s">
        <v>174</v>
      </c>
    </row>
    <row r="54" spans="4:12" x14ac:dyDescent="0.2">
      <c r="D54" s="60" t="s">
        <v>1297</v>
      </c>
      <c r="K54" s="60" t="s">
        <v>133</v>
      </c>
      <c r="L54" s="60" t="s">
        <v>175</v>
      </c>
    </row>
    <row r="55" spans="4:12" x14ac:dyDescent="0.2">
      <c r="D55" s="60" t="s">
        <v>1298</v>
      </c>
      <c r="K55" s="60" t="s">
        <v>133</v>
      </c>
      <c r="L55" s="60" t="s">
        <v>176</v>
      </c>
    </row>
    <row r="56" spans="4:12" x14ac:dyDescent="0.2">
      <c r="D56" s="60" t="s">
        <v>1299</v>
      </c>
      <c r="K56" s="60" t="s">
        <v>133</v>
      </c>
      <c r="L56" s="60" t="s">
        <v>177</v>
      </c>
    </row>
    <row r="57" spans="4:12" x14ac:dyDescent="0.2">
      <c r="D57" s="60" t="s">
        <v>1300</v>
      </c>
      <c r="K57" s="60" t="s">
        <v>133</v>
      </c>
      <c r="L57" s="60" t="s">
        <v>178</v>
      </c>
    </row>
    <row r="58" spans="4:12" x14ac:dyDescent="0.2">
      <c r="D58" s="60" t="s">
        <v>1301</v>
      </c>
      <c r="K58" s="60" t="s">
        <v>133</v>
      </c>
      <c r="L58" s="60" t="s">
        <v>179</v>
      </c>
    </row>
    <row r="59" spans="4:12" x14ac:dyDescent="0.2">
      <c r="D59" s="60" t="s">
        <v>1302</v>
      </c>
      <c r="K59" s="60" t="s">
        <v>133</v>
      </c>
      <c r="L59" s="60" t="s">
        <v>180</v>
      </c>
    </row>
    <row r="60" spans="4:12" x14ac:dyDescent="0.2">
      <c r="D60" s="60" t="s">
        <v>1303</v>
      </c>
      <c r="K60" s="60" t="s">
        <v>133</v>
      </c>
      <c r="L60" s="60" t="s">
        <v>181</v>
      </c>
    </row>
    <row r="61" spans="4:12" x14ac:dyDescent="0.2">
      <c r="D61" s="60" t="s">
        <v>1304</v>
      </c>
      <c r="K61" s="60" t="s">
        <v>133</v>
      </c>
      <c r="L61" s="60" t="s">
        <v>182</v>
      </c>
    </row>
    <row r="62" spans="4:12" x14ac:dyDescent="0.2">
      <c r="D62" s="60" t="s">
        <v>1305</v>
      </c>
      <c r="K62" s="60" t="s">
        <v>133</v>
      </c>
      <c r="L62" s="60" t="s">
        <v>183</v>
      </c>
    </row>
    <row r="63" spans="4:12" x14ac:dyDescent="0.2">
      <c r="D63" s="60" t="s">
        <v>1306</v>
      </c>
      <c r="K63" s="60" t="s">
        <v>133</v>
      </c>
      <c r="L63" s="60" t="s">
        <v>184</v>
      </c>
    </row>
    <row r="64" spans="4:12" x14ac:dyDescent="0.2">
      <c r="D64" s="60" t="s">
        <v>1307</v>
      </c>
      <c r="K64" s="60" t="s">
        <v>133</v>
      </c>
      <c r="L64" s="60" t="s">
        <v>185</v>
      </c>
    </row>
    <row r="65" spans="4:12" x14ac:dyDescent="0.2">
      <c r="D65" s="60" t="s">
        <v>1308</v>
      </c>
      <c r="K65" s="60" t="s">
        <v>133</v>
      </c>
      <c r="L65" s="60" t="s">
        <v>186</v>
      </c>
    </row>
    <row r="66" spans="4:12" x14ac:dyDescent="0.2">
      <c r="D66" s="60" t="s">
        <v>1309</v>
      </c>
      <c r="K66" s="60" t="s">
        <v>133</v>
      </c>
      <c r="L66" s="60" t="s">
        <v>187</v>
      </c>
    </row>
    <row r="67" spans="4:12" x14ac:dyDescent="0.2">
      <c r="D67" s="60" t="s">
        <v>1310</v>
      </c>
      <c r="K67" s="60" t="s">
        <v>133</v>
      </c>
      <c r="L67" s="60" t="s">
        <v>188</v>
      </c>
    </row>
    <row r="68" spans="4:12" x14ac:dyDescent="0.2">
      <c r="D68" s="60" t="s">
        <v>1311</v>
      </c>
      <c r="K68" s="60" t="s">
        <v>133</v>
      </c>
      <c r="L68" s="60" t="s">
        <v>189</v>
      </c>
    </row>
    <row r="69" spans="4:12" x14ac:dyDescent="0.2">
      <c r="D69" s="60" t="s">
        <v>1312</v>
      </c>
      <c r="K69" s="60" t="s">
        <v>133</v>
      </c>
      <c r="L69" s="60" t="s">
        <v>190</v>
      </c>
    </row>
    <row r="70" spans="4:12" x14ac:dyDescent="0.2">
      <c r="D70" s="60" t="s">
        <v>1313</v>
      </c>
      <c r="K70" s="60" t="s">
        <v>133</v>
      </c>
      <c r="L70" s="60" t="s">
        <v>191</v>
      </c>
    </row>
    <row r="71" spans="4:12" x14ac:dyDescent="0.2">
      <c r="D71" s="60" t="s">
        <v>1314</v>
      </c>
      <c r="K71" s="60" t="s">
        <v>133</v>
      </c>
      <c r="L71" s="60" t="s">
        <v>192</v>
      </c>
    </row>
    <row r="72" spans="4:12" x14ac:dyDescent="0.2">
      <c r="D72" s="60" t="s">
        <v>1315</v>
      </c>
      <c r="K72" s="60" t="s">
        <v>133</v>
      </c>
      <c r="L72" s="60" t="s">
        <v>193</v>
      </c>
    </row>
    <row r="73" spans="4:12" x14ac:dyDescent="0.2">
      <c r="D73" s="60" t="s">
        <v>1316</v>
      </c>
      <c r="K73" s="60" t="s">
        <v>133</v>
      </c>
      <c r="L73" s="60" t="s">
        <v>194</v>
      </c>
    </row>
    <row r="74" spans="4:12" x14ac:dyDescent="0.2">
      <c r="D74" s="60" t="s">
        <v>1317</v>
      </c>
      <c r="K74" s="60" t="s">
        <v>133</v>
      </c>
      <c r="L74" s="60" t="s">
        <v>195</v>
      </c>
    </row>
    <row r="75" spans="4:12" x14ac:dyDescent="0.2">
      <c r="D75" s="60" t="s">
        <v>1318</v>
      </c>
      <c r="K75" s="60" t="s">
        <v>133</v>
      </c>
      <c r="L75" s="60" t="s">
        <v>196</v>
      </c>
    </row>
    <row r="76" spans="4:12" x14ac:dyDescent="0.2">
      <c r="D76" s="60" t="s">
        <v>1319</v>
      </c>
      <c r="K76" s="60" t="s">
        <v>133</v>
      </c>
      <c r="L76" s="60" t="s">
        <v>197</v>
      </c>
    </row>
    <row r="77" spans="4:12" x14ac:dyDescent="0.2">
      <c r="D77" s="60" t="s">
        <v>1320</v>
      </c>
      <c r="K77" s="60" t="s">
        <v>133</v>
      </c>
      <c r="L77" s="60" t="s">
        <v>198</v>
      </c>
    </row>
    <row r="78" spans="4:12" x14ac:dyDescent="0.2">
      <c r="D78" s="60" t="s">
        <v>1321</v>
      </c>
      <c r="K78" s="60" t="s">
        <v>133</v>
      </c>
      <c r="L78" s="60" t="s">
        <v>199</v>
      </c>
    </row>
    <row r="79" spans="4:12" x14ac:dyDescent="0.2">
      <c r="D79" s="60" t="s">
        <v>1322</v>
      </c>
      <c r="K79" s="60" t="s">
        <v>133</v>
      </c>
      <c r="L79" s="60" t="s">
        <v>200</v>
      </c>
    </row>
    <row r="80" spans="4:12" x14ac:dyDescent="0.2">
      <c r="D80" s="60" t="s">
        <v>1323</v>
      </c>
      <c r="K80" s="60" t="s">
        <v>133</v>
      </c>
      <c r="L80" s="60" t="s">
        <v>201</v>
      </c>
    </row>
    <row r="81" spans="4:12" x14ac:dyDescent="0.2">
      <c r="D81" s="60" t="s">
        <v>1324</v>
      </c>
      <c r="K81" s="60" t="s">
        <v>133</v>
      </c>
      <c r="L81" s="60" t="s">
        <v>202</v>
      </c>
    </row>
    <row r="82" spans="4:12" x14ac:dyDescent="0.2">
      <c r="D82" s="60" t="s">
        <v>1325</v>
      </c>
      <c r="K82" s="60" t="s">
        <v>133</v>
      </c>
      <c r="L82" s="60" t="s">
        <v>203</v>
      </c>
    </row>
    <row r="83" spans="4:12" x14ac:dyDescent="0.2">
      <c r="D83" s="60" t="s">
        <v>1326</v>
      </c>
      <c r="K83" s="60" t="s">
        <v>133</v>
      </c>
      <c r="L83" s="60" t="s">
        <v>204</v>
      </c>
    </row>
    <row r="84" spans="4:12" x14ac:dyDescent="0.2">
      <c r="D84" s="60" t="s">
        <v>1327</v>
      </c>
      <c r="K84" s="60" t="s">
        <v>133</v>
      </c>
      <c r="L84" s="60" t="s">
        <v>205</v>
      </c>
    </row>
    <row r="85" spans="4:12" x14ac:dyDescent="0.2">
      <c r="D85" s="60" t="s">
        <v>1328</v>
      </c>
      <c r="K85" s="60" t="s">
        <v>133</v>
      </c>
      <c r="L85" s="60" t="s">
        <v>206</v>
      </c>
    </row>
    <row r="86" spans="4:12" x14ac:dyDescent="0.2">
      <c r="D86" s="60" t="s">
        <v>1329</v>
      </c>
      <c r="K86" s="60" t="s">
        <v>133</v>
      </c>
      <c r="L86" s="60" t="s">
        <v>207</v>
      </c>
    </row>
    <row r="87" spans="4:12" x14ac:dyDescent="0.2">
      <c r="D87" s="60" t="s">
        <v>1330</v>
      </c>
      <c r="K87" s="60" t="s">
        <v>133</v>
      </c>
      <c r="L87" s="60" t="s">
        <v>208</v>
      </c>
    </row>
    <row r="88" spans="4:12" x14ac:dyDescent="0.2">
      <c r="D88" s="60" t="s">
        <v>1331</v>
      </c>
      <c r="K88" s="60" t="s">
        <v>133</v>
      </c>
      <c r="L88" s="60" t="s">
        <v>209</v>
      </c>
    </row>
    <row r="89" spans="4:12" x14ac:dyDescent="0.2">
      <c r="D89" s="60" t="s">
        <v>1332</v>
      </c>
      <c r="K89" s="60" t="s">
        <v>133</v>
      </c>
      <c r="L89" s="60" t="s">
        <v>210</v>
      </c>
    </row>
    <row r="90" spans="4:12" x14ac:dyDescent="0.2">
      <c r="D90" s="60" t="s">
        <v>1333</v>
      </c>
      <c r="K90" s="60" t="s">
        <v>133</v>
      </c>
      <c r="L90" s="60" t="s">
        <v>211</v>
      </c>
    </row>
    <row r="91" spans="4:12" x14ac:dyDescent="0.2">
      <c r="D91" s="60" t="s">
        <v>1334</v>
      </c>
      <c r="K91" s="60" t="s">
        <v>133</v>
      </c>
      <c r="L91" s="60" t="s">
        <v>212</v>
      </c>
    </row>
    <row r="92" spans="4:12" x14ac:dyDescent="0.2">
      <c r="D92" s="60" t="s">
        <v>1335</v>
      </c>
      <c r="K92" s="60" t="s">
        <v>133</v>
      </c>
      <c r="L92" s="60" t="s">
        <v>213</v>
      </c>
    </row>
    <row r="93" spans="4:12" x14ac:dyDescent="0.2">
      <c r="D93" s="60" t="s">
        <v>1336</v>
      </c>
      <c r="K93" s="60" t="s">
        <v>133</v>
      </c>
      <c r="L93" s="60" t="s">
        <v>214</v>
      </c>
    </row>
    <row r="94" spans="4:12" x14ac:dyDescent="0.2">
      <c r="D94" s="60" t="s">
        <v>1337</v>
      </c>
      <c r="K94" s="60" t="s">
        <v>133</v>
      </c>
      <c r="L94" s="60" t="s">
        <v>215</v>
      </c>
    </row>
    <row r="95" spans="4:12" x14ac:dyDescent="0.2">
      <c r="D95" s="60" t="s">
        <v>1338</v>
      </c>
      <c r="K95" s="60" t="s">
        <v>133</v>
      </c>
      <c r="L95" s="60" t="s">
        <v>216</v>
      </c>
    </row>
    <row r="96" spans="4:12" x14ac:dyDescent="0.2">
      <c r="D96" s="60" t="s">
        <v>1339</v>
      </c>
      <c r="K96" s="60" t="s">
        <v>133</v>
      </c>
      <c r="L96" s="60" t="s">
        <v>217</v>
      </c>
    </row>
    <row r="97" spans="4:12" x14ac:dyDescent="0.2">
      <c r="D97" s="60" t="s">
        <v>1340</v>
      </c>
      <c r="K97" s="60" t="s">
        <v>133</v>
      </c>
      <c r="L97" s="60" t="s">
        <v>218</v>
      </c>
    </row>
    <row r="98" spans="4:12" x14ac:dyDescent="0.2">
      <c r="D98" s="60" t="s">
        <v>1341</v>
      </c>
      <c r="K98" s="60" t="s">
        <v>133</v>
      </c>
      <c r="L98" s="60" t="s">
        <v>219</v>
      </c>
    </row>
    <row r="99" spans="4:12" x14ac:dyDescent="0.2">
      <c r="D99" s="60" t="s">
        <v>1342</v>
      </c>
      <c r="K99" s="60" t="s">
        <v>133</v>
      </c>
      <c r="L99" s="60" t="s">
        <v>220</v>
      </c>
    </row>
    <row r="100" spans="4:12" x14ac:dyDescent="0.2">
      <c r="D100" s="60" t="s">
        <v>1343</v>
      </c>
      <c r="K100" s="60" t="s">
        <v>133</v>
      </c>
      <c r="L100" s="60" t="s">
        <v>221</v>
      </c>
    </row>
    <row r="101" spans="4:12" x14ac:dyDescent="0.2">
      <c r="D101" s="60" t="s">
        <v>1344</v>
      </c>
      <c r="K101" s="60" t="s">
        <v>133</v>
      </c>
      <c r="L101" s="60" t="s">
        <v>222</v>
      </c>
    </row>
    <row r="102" spans="4:12" x14ac:dyDescent="0.2">
      <c r="D102" s="60" t="s">
        <v>1345</v>
      </c>
      <c r="K102" s="60" t="s">
        <v>133</v>
      </c>
      <c r="L102" s="60" t="s">
        <v>223</v>
      </c>
    </row>
    <row r="103" spans="4:12" x14ac:dyDescent="0.2">
      <c r="D103" s="60" t="s">
        <v>1346</v>
      </c>
      <c r="K103" s="60" t="s">
        <v>133</v>
      </c>
      <c r="L103" s="60" t="s">
        <v>224</v>
      </c>
    </row>
    <row r="104" spans="4:12" x14ac:dyDescent="0.2">
      <c r="D104" s="60" t="s">
        <v>1347</v>
      </c>
      <c r="K104" s="60" t="s">
        <v>133</v>
      </c>
      <c r="L104" s="60" t="s">
        <v>225</v>
      </c>
    </row>
    <row r="105" spans="4:12" x14ac:dyDescent="0.2">
      <c r="D105" s="60" t="s">
        <v>1348</v>
      </c>
      <c r="K105" s="60" t="s">
        <v>133</v>
      </c>
      <c r="L105" s="60" t="s">
        <v>226</v>
      </c>
    </row>
    <row r="106" spans="4:12" x14ac:dyDescent="0.2">
      <c r="D106" s="60" t="s">
        <v>1349</v>
      </c>
      <c r="K106" s="60" t="s">
        <v>133</v>
      </c>
      <c r="L106" s="60" t="s">
        <v>227</v>
      </c>
    </row>
    <row r="107" spans="4:12" x14ac:dyDescent="0.2">
      <c r="D107" s="60" t="s">
        <v>1350</v>
      </c>
      <c r="K107" s="60" t="s">
        <v>133</v>
      </c>
      <c r="L107" s="60" t="s">
        <v>228</v>
      </c>
    </row>
    <row r="108" spans="4:12" x14ac:dyDescent="0.2">
      <c r="D108" s="60" t="s">
        <v>1351</v>
      </c>
      <c r="K108" s="60" t="s">
        <v>133</v>
      </c>
      <c r="L108" s="60" t="s">
        <v>229</v>
      </c>
    </row>
    <row r="109" spans="4:12" x14ac:dyDescent="0.2">
      <c r="D109" s="60" t="s">
        <v>1352</v>
      </c>
      <c r="K109" s="60" t="s">
        <v>133</v>
      </c>
      <c r="L109" s="60" t="s">
        <v>230</v>
      </c>
    </row>
    <row r="110" spans="4:12" x14ac:dyDescent="0.2">
      <c r="D110" s="60" t="s">
        <v>1353</v>
      </c>
      <c r="K110" s="60" t="s">
        <v>133</v>
      </c>
      <c r="L110" s="60" t="s">
        <v>231</v>
      </c>
    </row>
    <row r="111" spans="4:12" x14ac:dyDescent="0.2">
      <c r="D111" s="60" t="s">
        <v>1354</v>
      </c>
      <c r="K111" s="60" t="s">
        <v>133</v>
      </c>
      <c r="L111" s="60" t="s">
        <v>232</v>
      </c>
    </row>
    <row r="112" spans="4:12" x14ac:dyDescent="0.2">
      <c r="D112" s="60" t="s">
        <v>1355</v>
      </c>
      <c r="K112" s="60" t="s">
        <v>133</v>
      </c>
      <c r="L112" s="60" t="s">
        <v>233</v>
      </c>
    </row>
    <row r="113" spans="4:12" x14ac:dyDescent="0.2">
      <c r="D113" s="60" t="s">
        <v>1356</v>
      </c>
      <c r="K113" s="60" t="s">
        <v>133</v>
      </c>
      <c r="L113" s="60" t="s">
        <v>234</v>
      </c>
    </row>
    <row r="114" spans="4:12" x14ac:dyDescent="0.2">
      <c r="D114" s="60" t="s">
        <v>1357</v>
      </c>
      <c r="K114" s="60" t="s">
        <v>133</v>
      </c>
      <c r="L114" s="60" t="s">
        <v>235</v>
      </c>
    </row>
    <row r="115" spans="4:12" x14ac:dyDescent="0.2">
      <c r="D115" s="60" t="s">
        <v>1358</v>
      </c>
      <c r="K115" s="60" t="s">
        <v>133</v>
      </c>
      <c r="L115" s="60" t="s">
        <v>236</v>
      </c>
    </row>
    <row r="116" spans="4:12" x14ac:dyDescent="0.2">
      <c r="D116" s="60" t="s">
        <v>1359</v>
      </c>
      <c r="K116" s="60" t="s">
        <v>133</v>
      </c>
      <c r="L116" s="60" t="s">
        <v>237</v>
      </c>
    </row>
    <row r="117" spans="4:12" x14ac:dyDescent="0.2">
      <c r="D117" s="60" t="s">
        <v>1360</v>
      </c>
      <c r="K117" s="60" t="s">
        <v>133</v>
      </c>
      <c r="L117" s="60" t="s">
        <v>238</v>
      </c>
    </row>
    <row r="118" spans="4:12" x14ac:dyDescent="0.2">
      <c r="D118" s="60" t="s">
        <v>1361</v>
      </c>
      <c r="K118" s="60" t="s">
        <v>133</v>
      </c>
      <c r="L118" s="60" t="s">
        <v>239</v>
      </c>
    </row>
    <row r="119" spans="4:12" x14ac:dyDescent="0.2">
      <c r="D119" s="60" t="s">
        <v>1362</v>
      </c>
      <c r="K119" s="60" t="s">
        <v>133</v>
      </c>
      <c r="L119" s="60" t="s">
        <v>240</v>
      </c>
    </row>
    <row r="120" spans="4:12" x14ac:dyDescent="0.2">
      <c r="D120" s="60" t="s">
        <v>1363</v>
      </c>
      <c r="K120" s="60" t="s">
        <v>133</v>
      </c>
      <c r="L120" s="60" t="s">
        <v>241</v>
      </c>
    </row>
    <row r="121" spans="4:12" x14ac:dyDescent="0.2">
      <c r="D121" s="60" t="s">
        <v>1364</v>
      </c>
      <c r="K121" s="60" t="s">
        <v>133</v>
      </c>
      <c r="L121" s="60" t="s">
        <v>242</v>
      </c>
    </row>
    <row r="122" spans="4:12" x14ac:dyDescent="0.2">
      <c r="D122" s="60" t="s">
        <v>1365</v>
      </c>
      <c r="K122" s="60" t="s">
        <v>133</v>
      </c>
      <c r="L122" s="60" t="s">
        <v>243</v>
      </c>
    </row>
    <row r="123" spans="4:12" x14ac:dyDescent="0.2">
      <c r="D123" s="60" t="s">
        <v>1366</v>
      </c>
      <c r="K123" s="60" t="s">
        <v>133</v>
      </c>
      <c r="L123" s="60" t="s">
        <v>244</v>
      </c>
    </row>
    <row r="124" spans="4:12" x14ac:dyDescent="0.2">
      <c r="D124" s="60" t="s">
        <v>1367</v>
      </c>
      <c r="K124" s="60" t="s">
        <v>133</v>
      </c>
      <c r="L124" s="60" t="s">
        <v>245</v>
      </c>
    </row>
    <row r="125" spans="4:12" x14ac:dyDescent="0.2">
      <c r="D125" s="60" t="s">
        <v>1368</v>
      </c>
      <c r="K125" s="60" t="s">
        <v>133</v>
      </c>
      <c r="L125" s="60" t="s">
        <v>246</v>
      </c>
    </row>
    <row r="126" spans="4:12" x14ac:dyDescent="0.2">
      <c r="D126" s="60" t="s">
        <v>1369</v>
      </c>
      <c r="K126" s="60" t="s">
        <v>133</v>
      </c>
      <c r="L126" s="60" t="s">
        <v>247</v>
      </c>
    </row>
    <row r="127" spans="4:12" x14ac:dyDescent="0.2">
      <c r="D127" s="60" t="s">
        <v>1370</v>
      </c>
      <c r="K127" s="60" t="s">
        <v>133</v>
      </c>
      <c r="L127" s="60" t="s">
        <v>248</v>
      </c>
    </row>
    <row r="128" spans="4:12" x14ac:dyDescent="0.2">
      <c r="D128" s="60" t="s">
        <v>1371</v>
      </c>
      <c r="K128" s="60" t="s">
        <v>133</v>
      </c>
      <c r="L128" s="60" t="s">
        <v>249</v>
      </c>
    </row>
    <row r="129" spans="4:12" x14ac:dyDescent="0.2">
      <c r="D129" s="60" t="s">
        <v>1372</v>
      </c>
      <c r="K129" s="60" t="s">
        <v>133</v>
      </c>
      <c r="L129" s="60" t="s">
        <v>250</v>
      </c>
    </row>
    <row r="130" spans="4:12" x14ac:dyDescent="0.2">
      <c r="D130" s="60" t="s">
        <v>1373</v>
      </c>
      <c r="K130" s="60" t="s">
        <v>133</v>
      </c>
      <c r="L130" s="60" t="s">
        <v>251</v>
      </c>
    </row>
    <row r="131" spans="4:12" x14ac:dyDescent="0.2">
      <c r="D131" s="60" t="s">
        <v>1374</v>
      </c>
      <c r="K131" s="60" t="s">
        <v>133</v>
      </c>
      <c r="L131" s="60" t="s">
        <v>252</v>
      </c>
    </row>
    <row r="132" spans="4:12" x14ac:dyDescent="0.2">
      <c r="D132" s="60" t="s">
        <v>1375</v>
      </c>
      <c r="K132" s="60" t="s">
        <v>133</v>
      </c>
      <c r="L132" s="60" t="s">
        <v>253</v>
      </c>
    </row>
    <row r="133" spans="4:12" x14ac:dyDescent="0.2">
      <c r="D133" s="60" t="s">
        <v>1376</v>
      </c>
      <c r="K133" s="60" t="s">
        <v>133</v>
      </c>
      <c r="L133" s="60" t="s">
        <v>254</v>
      </c>
    </row>
    <row r="134" spans="4:12" x14ac:dyDescent="0.2">
      <c r="D134" s="60" t="s">
        <v>1377</v>
      </c>
      <c r="K134" s="60" t="s">
        <v>133</v>
      </c>
      <c r="L134" s="60" t="s">
        <v>255</v>
      </c>
    </row>
    <row r="135" spans="4:12" x14ac:dyDescent="0.2">
      <c r="D135" s="60" t="s">
        <v>1378</v>
      </c>
      <c r="K135" s="60" t="s">
        <v>133</v>
      </c>
      <c r="L135" s="60" t="s">
        <v>256</v>
      </c>
    </row>
    <row r="136" spans="4:12" x14ac:dyDescent="0.2">
      <c r="D136" s="60" t="s">
        <v>1379</v>
      </c>
      <c r="K136" s="60" t="s">
        <v>133</v>
      </c>
      <c r="L136" s="60" t="s">
        <v>257</v>
      </c>
    </row>
    <row r="137" spans="4:12" x14ac:dyDescent="0.2">
      <c r="D137" s="60" t="s">
        <v>1380</v>
      </c>
      <c r="K137" s="60" t="s">
        <v>133</v>
      </c>
      <c r="L137" s="60" t="s">
        <v>258</v>
      </c>
    </row>
    <row r="138" spans="4:12" x14ac:dyDescent="0.2">
      <c r="D138" s="60" t="s">
        <v>1381</v>
      </c>
      <c r="K138" s="60" t="s">
        <v>259</v>
      </c>
      <c r="L138" s="60" t="s">
        <v>260</v>
      </c>
    </row>
    <row r="139" spans="4:12" x14ac:dyDescent="0.2">
      <c r="D139" s="60" t="s">
        <v>1382</v>
      </c>
      <c r="K139" s="60" t="s">
        <v>259</v>
      </c>
      <c r="L139" s="60" t="s">
        <v>261</v>
      </c>
    </row>
    <row r="140" spans="4:12" x14ac:dyDescent="0.2">
      <c r="D140" s="60" t="s">
        <v>1383</v>
      </c>
      <c r="K140" s="60" t="s">
        <v>259</v>
      </c>
      <c r="L140" s="60" t="s">
        <v>262</v>
      </c>
    </row>
    <row r="141" spans="4:12" x14ac:dyDescent="0.2">
      <c r="D141" s="60" t="s">
        <v>1384</v>
      </c>
      <c r="K141" s="60" t="s">
        <v>259</v>
      </c>
      <c r="L141" s="60" t="s">
        <v>263</v>
      </c>
    </row>
    <row r="142" spans="4:12" x14ac:dyDescent="0.2">
      <c r="D142" s="60" t="s">
        <v>1385</v>
      </c>
      <c r="K142" s="60" t="s">
        <v>259</v>
      </c>
      <c r="L142" s="60" t="s">
        <v>264</v>
      </c>
    </row>
    <row r="143" spans="4:12" x14ac:dyDescent="0.2">
      <c r="D143" s="60" t="s">
        <v>1386</v>
      </c>
      <c r="K143" s="60" t="s">
        <v>259</v>
      </c>
      <c r="L143" s="60" t="s">
        <v>265</v>
      </c>
    </row>
    <row r="144" spans="4:12" x14ac:dyDescent="0.2">
      <c r="D144" s="60" t="s">
        <v>1387</v>
      </c>
      <c r="K144" s="60" t="s">
        <v>259</v>
      </c>
      <c r="L144" s="60" t="s">
        <v>266</v>
      </c>
    </row>
    <row r="145" spans="4:12" x14ac:dyDescent="0.2">
      <c r="D145" s="60" t="s">
        <v>1388</v>
      </c>
      <c r="K145" s="60" t="s">
        <v>267</v>
      </c>
      <c r="L145" s="60" t="s">
        <v>268</v>
      </c>
    </row>
    <row r="146" spans="4:12" x14ac:dyDescent="0.2">
      <c r="D146" s="60" t="s">
        <v>1389</v>
      </c>
      <c r="K146" s="60" t="s">
        <v>267</v>
      </c>
      <c r="L146" s="60" t="s">
        <v>269</v>
      </c>
    </row>
    <row r="147" spans="4:12" x14ac:dyDescent="0.2">
      <c r="D147" s="60" t="s">
        <v>1390</v>
      </c>
      <c r="K147" s="60" t="s">
        <v>270</v>
      </c>
      <c r="L147" s="60" t="s">
        <v>271</v>
      </c>
    </row>
    <row r="148" spans="4:12" x14ac:dyDescent="0.2">
      <c r="D148" s="60" t="s">
        <v>1391</v>
      </c>
      <c r="K148" s="60" t="s">
        <v>270</v>
      </c>
      <c r="L148" s="60" t="s">
        <v>272</v>
      </c>
    </row>
    <row r="149" spans="4:12" x14ac:dyDescent="0.2">
      <c r="D149" s="60" t="s">
        <v>1392</v>
      </c>
      <c r="K149" s="60" t="s">
        <v>270</v>
      </c>
      <c r="L149" s="60" t="s">
        <v>273</v>
      </c>
    </row>
    <row r="150" spans="4:12" x14ac:dyDescent="0.2">
      <c r="D150" s="60" t="s">
        <v>1393</v>
      </c>
      <c r="K150" s="60" t="s">
        <v>270</v>
      </c>
      <c r="L150" s="60" t="s">
        <v>90</v>
      </c>
    </row>
    <row r="151" spans="4:12" x14ac:dyDescent="0.2">
      <c r="D151" s="60" t="s">
        <v>1394</v>
      </c>
      <c r="K151" s="60" t="s">
        <v>270</v>
      </c>
      <c r="L151" s="60" t="s">
        <v>274</v>
      </c>
    </row>
    <row r="152" spans="4:12" x14ac:dyDescent="0.2">
      <c r="D152" s="60" t="s">
        <v>1395</v>
      </c>
      <c r="K152" s="60" t="s">
        <v>270</v>
      </c>
      <c r="L152" s="60" t="s">
        <v>275</v>
      </c>
    </row>
    <row r="153" spans="4:12" x14ac:dyDescent="0.2">
      <c r="D153" s="60" t="s">
        <v>1396</v>
      </c>
      <c r="K153" s="60" t="s">
        <v>270</v>
      </c>
      <c r="L153" s="60" t="s">
        <v>276</v>
      </c>
    </row>
    <row r="154" spans="4:12" x14ac:dyDescent="0.2">
      <c r="D154" s="60" t="s">
        <v>1397</v>
      </c>
      <c r="K154" s="60" t="s">
        <v>270</v>
      </c>
      <c r="L154" s="60" t="s">
        <v>277</v>
      </c>
    </row>
    <row r="155" spans="4:12" x14ac:dyDescent="0.2">
      <c r="D155" s="60" t="s">
        <v>1398</v>
      </c>
      <c r="K155" s="60" t="s">
        <v>270</v>
      </c>
      <c r="L155" s="60" t="s">
        <v>278</v>
      </c>
    </row>
    <row r="156" spans="4:12" x14ac:dyDescent="0.2">
      <c r="D156" s="60" t="s">
        <v>1399</v>
      </c>
      <c r="K156" s="60" t="s">
        <v>270</v>
      </c>
      <c r="L156" s="60" t="s">
        <v>279</v>
      </c>
    </row>
    <row r="157" spans="4:12" x14ac:dyDescent="0.2">
      <c r="D157" s="60" t="s">
        <v>1400</v>
      </c>
      <c r="K157" s="60" t="s">
        <v>270</v>
      </c>
      <c r="L157" s="60" t="s">
        <v>280</v>
      </c>
    </row>
    <row r="158" spans="4:12" x14ac:dyDescent="0.2">
      <c r="D158" s="60" t="s">
        <v>1401</v>
      </c>
      <c r="K158" s="60" t="s">
        <v>270</v>
      </c>
      <c r="L158" s="60" t="s">
        <v>281</v>
      </c>
    </row>
    <row r="159" spans="4:12" x14ac:dyDescent="0.2">
      <c r="D159" s="60" t="s">
        <v>1402</v>
      </c>
      <c r="K159" s="60" t="s">
        <v>270</v>
      </c>
      <c r="L159" s="60" t="s">
        <v>282</v>
      </c>
    </row>
    <row r="160" spans="4:12" x14ac:dyDescent="0.2">
      <c r="D160" s="60" t="s">
        <v>1403</v>
      </c>
      <c r="K160" s="60" t="s">
        <v>270</v>
      </c>
      <c r="L160" s="60" t="s">
        <v>283</v>
      </c>
    </row>
    <row r="161" spans="4:12" x14ac:dyDescent="0.2">
      <c r="D161" s="60" t="s">
        <v>1404</v>
      </c>
      <c r="K161" s="60" t="s">
        <v>270</v>
      </c>
      <c r="L161" s="60" t="s">
        <v>284</v>
      </c>
    </row>
    <row r="162" spans="4:12" x14ac:dyDescent="0.2">
      <c r="D162" s="60" t="s">
        <v>1405</v>
      </c>
      <c r="K162" s="60" t="s">
        <v>270</v>
      </c>
      <c r="L162" s="60" t="s">
        <v>285</v>
      </c>
    </row>
    <row r="163" spans="4:12" x14ac:dyDescent="0.2">
      <c r="D163" s="60" t="s">
        <v>1406</v>
      </c>
      <c r="K163" s="60" t="s">
        <v>270</v>
      </c>
      <c r="L163" s="60" t="s">
        <v>219</v>
      </c>
    </row>
    <row r="164" spans="4:12" x14ac:dyDescent="0.2">
      <c r="D164" s="60" t="s">
        <v>1407</v>
      </c>
      <c r="K164" s="60" t="s">
        <v>270</v>
      </c>
      <c r="L164" s="60" t="s">
        <v>286</v>
      </c>
    </row>
    <row r="165" spans="4:12" x14ac:dyDescent="0.2">
      <c r="D165" s="60" t="s">
        <v>1408</v>
      </c>
      <c r="K165" s="60" t="s">
        <v>270</v>
      </c>
      <c r="L165" s="60" t="s">
        <v>287</v>
      </c>
    </row>
    <row r="166" spans="4:12" x14ac:dyDescent="0.2">
      <c r="D166" s="60" t="s">
        <v>1409</v>
      </c>
      <c r="K166" s="60" t="s">
        <v>270</v>
      </c>
      <c r="L166" s="60" t="s">
        <v>288</v>
      </c>
    </row>
    <row r="167" spans="4:12" x14ac:dyDescent="0.2">
      <c r="D167" s="60" t="s">
        <v>1410</v>
      </c>
      <c r="K167" s="60" t="s">
        <v>270</v>
      </c>
      <c r="L167" s="60" t="s">
        <v>289</v>
      </c>
    </row>
    <row r="168" spans="4:12" x14ac:dyDescent="0.2">
      <c r="D168" s="60" t="s">
        <v>1411</v>
      </c>
      <c r="K168" s="60" t="s">
        <v>270</v>
      </c>
      <c r="L168" s="60" t="s">
        <v>290</v>
      </c>
    </row>
    <row r="169" spans="4:12" x14ac:dyDescent="0.2">
      <c r="D169" s="60" t="s">
        <v>1412</v>
      </c>
      <c r="K169" s="60" t="s">
        <v>270</v>
      </c>
      <c r="L169" s="60" t="s">
        <v>291</v>
      </c>
    </row>
    <row r="170" spans="4:12" x14ac:dyDescent="0.2">
      <c r="D170" s="60" t="s">
        <v>1413</v>
      </c>
      <c r="K170" s="60" t="s">
        <v>1494</v>
      </c>
      <c r="L170" s="60" t="s">
        <v>293</v>
      </c>
    </row>
    <row r="171" spans="4:12" x14ac:dyDescent="0.2">
      <c r="D171" s="60" t="s">
        <v>1414</v>
      </c>
      <c r="K171" s="60" t="s">
        <v>292</v>
      </c>
      <c r="L171" s="60" t="s">
        <v>294</v>
      </c>
    </row>
    <row r="172" spans="4:12" x14ac:dyDescent="0.2">
      <c r="D172" s="60" t="s">
        <v>1415</v>
      </c>
      <c r="K172" s="60" t="s">
        <v>292</v>
      </c>
      <c r="L172" s="60" t="s">
        <v>295</v>
      </c>
    </row>
    <row r="173" spans="4:12" x14ac:dyDescent="0.2">
      <c r="D173" s="60" t="s">
        <v>1416</v>
      </c>
      <c r="K173" s="60" t="s">
        <v>292</v>
      </c>
      <c r="L173" s="60" t="s">
        <v>296</v>
      </c>
    </row>
    <row r="174" spans="4:12" x14ac:dyDescent="0.2">
      <c r="D174" s="60" t="s">
        <v>1417</v>
      </c>
      <c r="K174" s="60" t="s">
        <v>292</v>
      </c>
      <c r="L174" s="60" t="s">
        <v>297</v>
      </c>
    </row>
    <row r="175" spans="4:12" x14ac:dyDescent="0.2">
      <c r="D175" s="60" t="s">
        <v>1418</v>
      </c>
      <c r="K175" s="60" t="s">
        <v>292</v>
      </c>
      <c r="L175" s="60" t="s">
        <v>298</v>
      </c>
    </row>
    <row r="176" spans="4:12" x14ac:dyDescent="0.2">
      <c r="D176" s="60" t="s">
        <v>1419</v>
      </c>
      <c r="K176" s="60" t="s">
        <v>292</v>
      </c>
      <c r="L176" s="60" t="s">
        <v>299</v>
      </c>
    </row>
    <row r="177" spans="4:12" x14ac:dyDescent="0.2">
      <c r="D177" s="60" t="s">
        <v>1420</v>
      </c>
      <c r="K177" s="60" t="s">
        <v>292</v>
      </c>
      <c r="L177" s="60" t="s">
        <v>300</v>
      </c>
    </row>
    <row r="178" spans="4:12" x14ac:dyDescent="0.2">
      <c r="D178" s="60" t="s">
        <v>1421</v>
      </c>
      <c r="K178" s="60" t="s">
        <v>292</v>
      </c>
      <c r="L178" s="60" t="s">
        <v>301</v>
      </c>
    </row>
    <row r="179" spans="4:12" x14ac:dyDescent="0.2">
      <c r="D179" s="60" t="s">
        <v>1422</v>
      </c>
      <c r="K179" s="60" t="s">
        <v>292</v>
      </c>
      <c r="L179" s="60" t="s">
        <v>302</v>
      </c>
    </row>
    <row r="180" spans="4:12" x14ac:dyDescent="0.2">
      <c r="D180" s="60" t="s">
        <v>1423</v>
      </c>
      <c r="K180" s="60" t="s">
        <v>292</v>
      </c>
      <c r="L180" s="60" t="s">
        <v>303</v>
      </c>
    </row>
    <row r="181" spans="4:12" x14ac:dyDescent="0.2">
      <c r="D181" s="60" t="s">
        <v>1424</v>
      </c>
      <c r="K181" s="60" t="s">
        <v>292</v>
      </c>
      <c r="L181" s="60" t="s">
        <v>304</v>
      </c>
    </row>
    <row r="182" spans="4:12" x14ac:dyDescent="0.2">
      <c r="D182" s="60" t="s">
        <v>1425</v>
      </c>
      <c r="K182" s="60" t="s">
        <v>292</v>
      </c>
      <c r="L182" s="60" t="s">
        <v>305</v>
      </c>
    </row>
    <row r="183" spans="4:12" x14ac:dyDescent="0.2">
      <c r="D183" s="60" t="s">
        <v>1426</v>
      </c>
      <c r="K183" s="60" t="s">
        <v>292</v>
      </c>
      <c r="L183" s="60" t="s">
        <v>306</v>
      </c>
    </row>
    <row r="184" spans="4:12" x14ac:dyDescent="0.2">
      <c r="D184" s="60" t="s">
        <v>1427</v>
      </c>
      <c r="K184" s="60" t="s">
        <v>292</v>
      </c>
      <c r="L184" s="60" t="s">
        <v>307</v>
      </c>
    </row>
    <row r="185" spans="4:12" x14ac:dyDescent="0.2">
      <c r="D185" s="60" t="s">
        <v>1428</v>
      </c>
      <c r="K185" s="60" t="s">
        <v>292</v>
      </c>
      <c r="L185" s="60" t="s">
        <v>308</v>
      </c>
    </row>
    <row r="186" spans="4:12" x14ac:dyDescent="0.2">
      <c r="D186" s="60" t="s">
        <v>1429</v>
      </c>
      <c r="K186" s="60" t="s">
        <v>292</v>
      </c>
      <c r="L186" s="60" t="s">
        <v>309</v>
      </c>
    </row>
    <row r="187" spans="4:12" x14ac:dyDescent="0.2">
      <c r="D187" s="60" t="s">
        <v>1430</v>
      </c>
      <c r="K187" s="60" t="s">
        <v>292</v>
      </c>
      <c r="L187" s="60" t="s">
        <v>310</v>
      </c>
    </row>
    <row r="188" spans="4:12" x14ac:dyDescent="0.2">
      <c r="D188" s="60" t="s">
        <v>1431</v>
      </c>
      <c r="K188" s="60" t="s">
        <v>292</v>
      </c>
      <c r="L188" s="60" t="s">
        <v>311</v>
      </c>
    </row>
    <row r="189" spans="4:12" x14ac:dyDescent="0.2">
      <c r="D189" s="60" t="s">
        <v>1432</v>
      </c>
      <c r="K189" s="60" t="s">
        <v>292</v>
      </c>
      <c r="L189" s="60" t="s">
        <v>312</v>
      </c>
    </row>
    <row r="190" spans="4:12" x14ac:dyDescent="0.2">
      <c r="D190" s="60" t="s">
        <v>1433</v>
      </c>
      <c r="K190" s="60" t="s">
        <v>292</v>
      </c>
      <c r="L190" s="60" t="s">
        <v>313</v>
      </c>
    </row>
    <row r="191" spans="4:12" x14ac:dyDescent="0.2">
      <c r="D191" s="60" t="s">
        <v>1434</v>
      </c>
      <c r="K191" s="60" t="s">
        <v>292</v>
      </c>
      <c r="L191" s="60" t="s">
        <v>314</v>
      </c>
    </row>
    <row r="192" spans="4:12" x14ac:dyDescent="0.2">
      <c r="D192" s="60" t="s">
        <v>1435</v>
      </c>
      <c r="K192" s="60" t="s">
        <v>292</v>
      </c>
      <c r="L192" s="60" t="s">
        <v>315</v>
      </c>
    </row>
    <row r="193" spans="4:12" x14ac:dyDescent="0.2">
      <c r="D193" s="60" t="s">
        <v>1436</v>
      </c>
      <c r="K193" s="60" t="s">
        <v>292</v>
      </c>
      <c r="L193" s="60" t="s">
        <v>316</v>
      </c>
    </row>
    <row r="194" spans="4:12" x14ac:dyDescent="0.2">
      <c r="D194" s="60" t="s">
        <v>1437</v>
      </c>
      <c r="K194" s="60" t="s">
        <v>292</v>
      </c>
      <c r="L194" s="60" t="s">
        <v>317</v>
      </c>
    </row>
    <row r="195" spans="4:12" x14ac:dyDescent="0.2">
      <c r="D195" s="60" t="s">
        <v>1438</v>
      </c>
      <c r="K195" s="60" t="s">
        <v>292</v>
      </c>
      <c r="L195" s="60" t="s">
        <v>318</v>
      </c>
    </row>
    <row r="196" spans="4:12" x14ac:dyDescent="0.2">
      <c r="D196" s="60" t="s">
        <v>1439</v>
      </c>
      <c r="K196" s="60" t="s">
        <v>292</v>
      </c>
      <c r="L196" s="60" t="s">
        <v>319</v>
      </c>
    </row>
    <row r="197" spans="4:12" x14ac:dyDescent="0.2">
      <c r="D197" s="60" t="s">
        <v>1440</v>
      </c>
      <c r="K197" s="60" t="s">
        <v>292</v>
      </c>
      <c r="L197" s="60" t="s">
        <v>320</v>
      </c>
    </row>
    <row r="198" spans="4:12" x14ac:dyDescent="0.2">
      <c r="D198" s="60" t="s">
        <v>1441</v>
      </c>
      <c r="K198" s="60" t="s">
        <v>292</v>
      </c>
      <c r="L198" s="60" t="s">
        <v>321</v>
      </c>
    </row>
    <row r="199" spans="4:12" x14ac:dyDescent="0.2">
      <c r="D199" s="60" t="s">
        <v>1442</v>
      </c>
      <c r="K199" s="60" t="s">
        <v>292</v>
      </c>
      <c r="L199" s="60" t="s">
        <v>322</v>
      </c>
    </row>
    <row r="200" spans="4:12" x14ac:dyDescent="0.2">
      <c r="D200" s="60" t="s">
        <v>1443</v>
      </c>
      <c r="K200" s="60" t="s">
        <v>292</v>
      </c>
      <c r="L200" s="60" t="s">
        <v>323</v>
      </c>
    </row>
    <row r="201" spans="4:12" x14ac:dyDescent="0.2">
      <c r="D201" s="60" t="s">
        <v>1444</v>
      </c>
      <c r="K201" s="60" t="s">
        <v>292</v>
      </c>
      <c r="L201" s="60" t="s">
        <v>324</v>
      </c>
    </row>
    <row r="202" spans="4:12" x14ac:dyDescent="0.2">
      <c r="D202" s="60" t="s">
        <v>1445</v>
      </c>
      <c r="K202" s="60" t="s">
        <v>292</v>
      </c>
      <c r="L202" s="60" t="s">
        <v>325</v>
      </c>
    </row>
    <row r="203" spans="4:12" x14ac:dyDescent="0.2">
      <c r="D203" s="60" t="s">
        <v>1446</v>
      </c>
      <c r="K203" s="60" t="s">
        <v>292</v>
      </c>
      <c r="L203" s="60" t="s">
        <v>326</v>
      </c>
    </row>
    <row r="204" spans="4:12" x14ac:dyDescent="0.2">
      <c r="D204" s="60" t="s">
        <v>1447</v>
      </c>
      <c r="K204" s="60" t="s">
        <v>292</v>
      </c>
      <c r="L204" s="60" t="s">
        <v>327</v>
      </c>
    </row>
    <row r="205" spans="4:12" x14ac:dyDescent="0.2">
      <c r="D205" s="60" t="s">
        <v>1448</v>
      </c>
      <c r="K205" s="60" t="s">
        <v>292</v>
      </c>
      <c r="L205" s="60" t="s">
        <v>328</v>
      </c>
    </row>
    <row r="206" spans="4:12" x14ac:dyDescent="0.2">
      <c r="D206" s="60" t="s">
        <v>1449</v>
      </c>
      <c r="K206" s="60" t="s">
        <v>292</v>
      </c>
      <c r="L206" s="60" t="s">
        <v>329</v>
      </c>
    </row>
    <row r="207" spans="4:12" x14ac:dyDescent="0.2">
      <c r="D207" s="60" t="s">
        <v>1450</v>
      </c>
      <c r="K207" s="60" t="s">
        <v>292</v>
      </c>
      <c r="L207" s="60" t="s">
        <v>330</v>
      </c>
    </row>
    <row r="208" spans="4:12" x14ac:dyDescent="0.2">
      <c r="D208" s="60" t="s">
        <v>1451</v>
      </c>
      <c r="K208" s="60" t="s">
        <v>292</v>
      </c>
      <c r="L208" s="60" t="s">
        <v>331</v>
      </c>
    </row>
    <row r="209" spans="4:12" x14ac:dyDescent="0.2">
      <c r="D209" s="60" t="s">
        <v>1452</v>
      </c>
      <c r="K209" s="60" t="s">
        <v>292</v>
      </c>
      <c r="L209" s="60" t="s">
        <v>332</v>
      </c>
    </row>
    <row r="210" spans="4:12" x14ac:dyDescent="0.2">
      <c r="D210" s="60" t="s">
        <v>1453</v>
      </c>
      <c r="K210" s="60" t="s">
        <v>292</v>
      </c>
      <c r="L210" s="60" t="s">
        <v>333</v>
      </c>
    </row>
    <row r="211" spans="4:12" x14ac:dyDescent="0.2">
      <c r="D211" s="60" t="s">
        <v>1454</v>
      </c>
      <c r="K211" s="60" t="s">
        <v>292</v>
      </c>
      <c r="L211" s="60" t="s">
        <v>334</v>
      </c>
    </row>
    <row r="212" spans="4:12" x14ac:dyDescent="0.2">
      <c r="D212" s="60" t="s">
        <v>1455</v>
      </c>
      <c r="K212" s="60" t="s">
        <v>292</v>
      </c>
      <c r="L212" s="60" t="s">
        <v>335</v>
      </c>
    </row>
    <row r="213" spans="4:12" x14ac:dyDescent="0.2">
      <c r="D213" s="60" t="s">
        <v>1456</v>
      </c>
      <c r="K213" s="60" t="s">
        <v>292</v>
      </c>
      <c r="L213" s="60" t="s">
        <v>336</v>
      </c>
    </row>
    <row r="214" spans="4:12" x14ac:dyDescent="0.2">
      <c r="D214" s="60" t="s">
        <v>1457</v>
      </c>
      <c r="K214" s="60" t="s">
        <v>292</v>
      </c>
      <c r="L214" s="60" t="s">
        <v>337</v>
      </c>
    </row>
    <row r="215" spans="4:12" x14ac:dyDescent="0.2">
      <c r="D215" s="60" t="s">
        <v>1458</v>
      </c>
      <c r="K215" s="60" t="s">
        <v>292</v>
      </c>
      <c r="L215" s="60" t="s">
        <v>338</v>
      </c>
    </row>
    <row r="216" spans="4:12" x14ac:dyDescent="0.2">
      <c r="D216" s="60" t="s">
        <v>1459</v>
      </c>
      <c r="K216" s="60" t="s">
        <v>1495</v>
      </c>
      <c r="L216" s="60" t="s">
        <v>340</v>
      </c>
    </row>
    <row r="217" spans="4:12" x14ac:dyDescent="0.2">
      <c r="D217" s="60" t="s">
        <v>1460</v>
      </c>
      <c r="K217" s="60" t="s">
        <v>339</v>
      </c>
      <c r="L217" s="60" t="s">
        <v>341</v>
      </c>
    </row>
    <row r="218" spans="4:12" x14ac:dyDescent="0.2">
      <c r="D218" s="60" t="s">
        <v>1461</v>
      </c>
      <c r="K218" s="60" t="s">
        <v>339</v>
      </c>
      <c r="L218" s="60" t="s">
        <v>342</v>
      </c>
    </row>
    <row r="219" spans="4:12" x14ac:dyDescent="0.2">
      <c r="D219" s="60" t="s">
        <v>1462</v>
      </c>
      <c r="K219" s="60" t="s">
        <v>339</v>
      </c>
      <c r="L219" s="60" t="s">
        <v>343</v>
      </c>
    </row>
    <row r="220" spans="4:12" x14ac:dyDescent="0.2">
      <c r="D220" s="60" t="s">
        <v>1463</v>
      </c>
      <c r="K220" s="60" t="s">
        <v>339</v>
      </c>
      <c r="L220" s="60" t="s">
        <v>344</v>
      </c>
    </row>
    <row r="221" spans="4:12" x14ac:dyDescent="0.2">
      <c r="D221" s="60" t="s">
        <v>1464</v>
      </c>
      <c r="K221" s="60" t="s">
        <v>339</v>
      </c>
      <c r="L221" s="60" t="s">
        <v>345</v>
      </c>
    </row>
    <row r="222" spans="4:12" x14ac:dyDescent="0.2">
      <c r="D222" s="60" t="s">
        <v>1465</v>
      </c>
      <c r="K222" s="60" t="s">
        <v>339</v>
      </c>
      <c r="L222" s="60" t="s">
        <v>346</v>
      </c>
    </row>
    <row r="223" spans="4:12" x14ac:dyDescent="0.2">
      <c r="D223" s="60" t="s">
        <v>1466</v>
      </c>
      <c r="K223" s="60" t="s">
        <v>339</v>
      </c>
      <c r="L223" s="60" t="s">
        <v>347</v>
      </c>
    </row>
    <row r="224" spans="4:12" x14ac:dyDescent="0.2">
      <c r="D224" s="60" t="s">
        <v>1467</v>
      </c>
      <c r="K224" s="60" t="s">
        <v>339</v>
      </c>
      <c r="L224" s="60" t="s">
        <v>153</v>
      </c>
    </row>
    <row r="225" spans="4:12" x14ac:dyDescent="0.2">
      <c r="D225" s="60" t="s">
        <v>1468</v>
      </c>
      <c r="K225" s="60" t="s">
        <v>339</v>
      </c>
      <c r="L225" s="60" t="s">
        <v>348</v>
      </c>
    </row>
    <row r="226" spans="4:12" x14ac:dyDescent="0.2">
      <c r="D226" s="60" t="s">
        <v>1469</v>
      </c>
      <c r="K226" s="60" t="s">
        <v>339</v>
      </c>
      <c r="L226" s="60" t="s">
        <v>349</v>
      </c>
    </row>
    <row r="227" spans="4:12" x14ac:dyDescent="0.2">
      <c r="D227" s="60" t="s">
        <v>1470</v>
      </c>
      <c r="K227" s="60" t="s">
        <v>339</v>
      </c>
      <c r="L227" s="60" t="s">
        <v>157</v>
      </c>
    </row>
    <row r="228" spans="4:12" x14ac:dyDescent="0.2">
      <c r="D228" s="60" t="s">
        <v>1471</v>
      </c>
      <c r="K228" s="60" t="s">
        <v>339</v>
      </c>
      <c r="L228" s="60" t="s">
        <v>350</v>
      </c>
    </row>
    <row r="229" spans="4:12" x14ac:dyDescent="0.2">
      <c r="D229" s="60" t="s">
        <v>1472</v>
      </c>
      <c r="K229" s="60" t="s">
        <v>339</v>
      </c>
      <c r="L229" s="60" t="s">
        <v>351</v>
      </c>
    </row>
    <row r="230" spans="4:12" x14ac:dyDescent="0.2">
      <c r="D230" s="60" t="s">
        <v>1473</v>
      </c>
      <c r="K230" s="60" t="s">
        <v>339</v>
      </c>
      <c r="L230" s="60" t="s">
        <v>352</v>
      </c>
    </row>
    <row r="231" spans="4:12" x14ac:dyDescent="0.2">
      <c r="D231" s="60" t="s">
        <v>1474</v>
      </c>
      <c r="K231" s="60" t="s">
        <v>339</v>
      </c>
      <c r="L231" s="60" t="s">
        <v>353</v>
      </c>
    </row>
    <row r="232" spans="4:12" x14ac:dyDescent="0.2">
      <c r="D232" s="60" t="s">
        <v>1475</v>
      </c>
      <c r="K232" s="60" t="s">
        <v>339</v>
      </c>
      <c r="L232" s="60" t="s">
        <v>354</v>
      </c>
    </row>
    <row r="233" spans="4:12" x14ac:dyDescent="0.2">
      <c r="D233" s="60" t="s">
        <v>1476</v>
      </c>
      <c r="K233" s="60" t="s">
        <v>339</v>
      </c>
      <c r="L233" s="60" t="s">
        <v>355</v>
      </c>
    </row>
    <row r="234" spans="4:12" x14ac:dyDescent="0.2">
      <c r="D234" s="60" t="s">
        <v>1477</v>
      </c>
      <c r="K234" s="60" t="s">
        <v>339</v>
      </c>
      <c r="L234" s="60" t="s">
        <v>356</v>
      </c>
    </row>
    <row r="235" spans="4:12" x14ac:dyDescent="0.2">
      <c r="D235" s="60" t="s">
        <v>1478</v>
      </c>
      <c r="K235" s="60" t="s">
        <v>339</v>
      </c>
      <c r="L235" s="60" t="s">
        <v>357</v>
      </c>
    </row>
    <row r="236" spans="4:12" x14ac:dyDescent="0.2">
      <c r="D236" s="60" t="s">
        <v>1479</v>
      </c>
      <c r="K236" s="60" t="s">
        <v>339</v>
      </c>
      <c r="L236" s="60" t="s">
        <v>358</v>
      </c>
    </row>
    <row r="237" spans="4:12" x14ac:dyDescent="0.2">
      <c r="D237" s="60" t="s">
        <v>1480</v>
      </c>
      <c r="K237" s="60" t="s">
        <v>339</v>
      </c>
      <c r="L237" s="60" t="s">
        <v>359</v>
      </c>
    </row>
    <row r="238" spans="4:12" x14ac:dyDescent="0.2">
      <c r="D238" s="60" t="s">
        <v>1481</v>
      </c>
      <c r="K238" s="60" t="s">
        <v>339</v>
      </c>
      <c r="L238" s="60" t="s">
        <v>360</v>
      </c>
    </row>
    <row r="239" spans="4:12" x14ac:dyDescent="0.2">
      <c r="D239" s="60" t="s">
        <v>1482</v>
      </c>
      <c r="K239" s="60" t="s">
        <v>339</v>
      </c>
      <c r="L239" s="60" t="s">
        <v>361</v>
      </c>
    </row>
    <row r="240" spans="4:12" x14ac:dyDescent="0.2">
      <c r="D240" s="60" t="s">
        <v>1483</v>
      </c>
      <c r="K240" s="60" t="s">
        <v>339</v>
      </c>
      <c r="L240" s="60" t="s">
        <v>362</v>
      </c>
    </row>
    <row r="241" spans="4:12" ht="15.75" thickBot="1" x14ac:dyDescent="0.25">
      <c r="D241" s="69" t="s">
        <v>1484</v>
      </c>
      <c r="K241" s="60" t="s">
        <v>339</v>
      </c>
      <c r="L241" s="60" t="s">
        <v>363</v>
      </c>
    </row>
    <row r="242" spans="4:12" x14ac:dyDescent="0.2">
      <c r="D242" s="1" t="s">
        <v>115</v>
      </c>
      <c r="K242" s="60" t="s">
        <v>339</v>
      </c>
      <c r="L242" s="60" t="s">
        <v>364</v>
      </c>
    </row>
    <row r="243" spans="4:12" x14ac:dyDescent="0.2">
      <c r="D243" s="1" t="s">
        <v>115</v>
      </c>
      <c r="K243" s="60" t="s">
        <v>339</v>
      </c>
      <c r="L243" s="60" t="s">
        <v>365</v>
      </c>
    </row>
    <row r="244" spans="4:12" x14ac:dyDescent="0.2">
      <c r="D244" s="1" t="s">
        <v>115</v>
      </c>
      <c r="K244" s="60" t="s">
        <v>339</v>
      </c>
      <c r="L244" s="60" t="s">
        <v>366</v>
      </c>
    </row>
    <row r="245" spans="4:12" x14ac:dyDescent="0.2">
      <c r="D245" s="1" t="s">
        <v>115</v>
      </c>
      <c r="K245" s="60" t="s">
        <v>339</v>
      </c>
      <c r="L245" s="60" t="s">
        <v>367</v>
      </c>
    </row>
    <row r="246" spans="4:12" x14ac:dyDescent="0.2">
      <c r="D246" s="1" t="s">
        <v>115</v>
      </c>
      <c r="K246" s="60" t="s">
        <v>339</v>
      </c>
      <c r="L246" s="60" t="s">
        <v>368</v>
      </c>
    </row>
    <row r="247" spans="4:12" x14ac:dyDescent="0.2">
      <c r="D247" s="1" t="s">
        <v>115</v>
      </c>
      <c r="K247" s="60" t="s">
        <v>339</v>
      </c>
      <c r="L247" s="60" t="s">
        <v>369</v>
      </c>
    </row>
    <row r="248" spans="4:12" x14ac:dyDescent="0.2">
      <c r="D248" s="1" t="s">
        <v>115</v>
      </c>
      <c r="K248" s="60" t="s">
        <v>339</v>
      </c>
      <c r="L248" s="60" t="s">
        <v>370</v>
      </c>
    </row>
    <row r="249" spans="4:12" x14ac:dyDescent="0.2">
      <c r="D249" s="1" t="s">
        <v>115</v>
      </c>
      <c r="K249" s="60" t="s">
        <v>339</v>
      </c>
      <c r="L249" s="60" t="s">
        <v>371</v>
      </c>
    </row>
    <row r="250" spans="4:12" x14ac:dyDescent="0.2">
      <c r="D250" s="1" t="s">
        <v>115</v>
      </c>
      <c r="K250" s="60" t="s">
        <v>339</v>
      </c>
      <c r="L250" s="60" t="s">
        <v>372</v>
      </c>
    </row>
    <row r="251" spans="4:12" x14ac:dyDescent="0.2">
      <c r="D251" s="1" t="s">
        <v>115</v>
      </c>
      <c r="K251" s="60" t="s">
        <v>339</v>
      </c>
      <c r="L251" s="60" t="s">
        <v>373</v>
      </c>
    </row>
    <row r="252" spans="4:12" x14ac:dyDescent="0.2">
      <c r="D252" s="1" t="s">
        <v>115</v>
      </c>
      <c r="K252" s="60" t="s">
        <v>339</v>
      </c>
      <c r="L252" s="60" t="s">
        <v>374</v>
      </c>
    </row>
    <row r="253" spans="4:12" x14ac:dyDescent="0.2">
      <c r="D253" s="1" t="s">
        <v>115</v>
      </c>
      <c r="K253" s="60" t="s">
        <v>339</v>
      </c>
      <c r="L253" s="60" t="s">
        <v>375</v>
      </c>
    </row>
    <row r="254" spans="4:12" x14ac:dyDescent="0.2">
      <c r="D254" s="1" t="s">
        <v>115</v>
      </c>
      <c r="K254" s="60" t="s">
        <v>339</v>
      </c>
      <c r="L254" s="60" t="s">
        <v>376</v>
      </c>
    </row>
    <row r="255" spans="4:12" x14ac:dyDescent="0.2">
      <c r="D255" s="1" t="s">
        <v>115</v>
      </c>
      <c r="K255" s="60" t="s">
        <v>339</v>
      </c>
      <c r="L255" s="60" t="s">
        <v>377</v>
      </c>
    </row>
    <row r="256" spans="4:12" x14ac:dyDescent="0.2">
      <c r="D256" s="1" t="s">
        <v>115</v>
      </c>
      <c r="K256" s="60" t="s">
        <v>339</v>
      </c>
      <c r="L256" s="60" t="s">
        <v>378</v>
      </c>
    </row>
    <row r="257" spans="4:12" x14ac:dyDescent="0.2">
      <c r="D257" s="1" t="s">
        <v>115</v>
      </c>
      <c r="K257" s="60" t="s">
        <v>339</v>
      </c>
      <c r="L257" s="60" t="s">
        <v>379</v>
      </c>
    </row>
    <row r="258" spans="4:12" x14ac:dyDescent="0.2">
      <c r="D258" s="1" t="s">
        <v>115</v>
      </c>
      <c r="K258" s="60" t="s">
        <v>339</v>
      </c>
      <c r="L258" s="60" t="s">
        <v>380</v>
      </c>
    </row>
    <row r="259" spans="4:12" x14ac:dyDescent="0.2">
      <c r="D259" s="1" t="s">
        <v>115</v>
      </c>
      <c r="K259" s="60" t="s">
        <v>339</v>
      </c>
      <c r="L259" s="60" t="s">
        <v>381</v>
      </c>
    </row>
    <row r="260" spans="4:12" x14ac:dyDescent="0.2">
      <c r="D260" s="1" t="s">
        <v>115</v>
      </c>
      <c r="K260" s="60" t="s">
        <v>339</v>
      </c>
      <c r="L260" s="60" t="s">
        <v>194</v>
      </c>
    </row>
    <row r="261" spans="4:12" x14ac:dyDescent="0.2">
      <c r="D261" s="1" t="s">
        <v>115</v>
      </c>
      <c r="K261" s="60" t="s">
        <v>339</v>
      </c>
      <c r="L261" s="60" t="s">
        <v>382</v>
      </c>
    </row>
    <row r="262" spans="4:12" x14ac:dyDescent="0.2">
      <c r="D262" s="1" t="s">
        <v>115</v>
      </c>
      <c r="K262" s="60" t="s">
        <v>339</v>
      </c>
      <c r="L262" s="60" t="s">
        <v>383</v>
      </c>
    </row>
    <row r="263" spans="4:12" x14ac:dyDescent="0.2">
      <c r="D263" s="1" t="s">
        <v>115</v>
      </c>
      <c r="K263" s="60" t="s">
        <v>339</v>
      </c>
      <c r="L263" s="60" t="s">
        <v>125</v>
      </c>
    </row>
    <row r="264" spans="4:12" x14ac:dyDescent="0.2">
      <c r="D264" s="1" t="s">
        <v>115</v>
      </c>
      <c r="K264" s="60" t="s">
        <v>339</v>
      </c>
      <c r="L264" s="60" t="s">
        <v>384</v>
      </c>
    </row>
    <row r="265" spans="4:12" x14ac:dyDescent="0.2">
      <c r="D265" s="1" t="s">
        <v>115</v>
      </c>
      <c r="K265" s="60" t="s">
        <v>339</v>
      </c>
      <c r="L265" s="60" t="s">
        <v>385</v>
      </c>
    </row>
    <row r="266" spans="4:12" x14ac:dyDescent="0.2">
      <c r="D266" s="1" t="s">
        <v>115</v>
      </c>
      <c r="K266" s="60" t="s">
        <v>339</v>
      </c>
      <c r="L266" s="60" t="s">
        <v>386</v>
      </c>
    </row>
    <row r="267" spans="4:12" x14ac:dyDescent="0.2">
      <c r="D267" s="1" t="s">
        <v>115</v>
      </c>
      <c r="K267" s="60" t="s">
        <v>339</v>
      </c>
      <c r="L267" s="60" t="s">
        <v>387</v>
      </c>
    </row>
    <row r="268" spans="4:12" x14ac:dyDescent="0.2">
      <c r="D268" s="1" t="s">
        <v>115</v>
      </c>
      <c r="K268" s="60" t="s">
        <v>339</v>
      </c>
      <c r="L268" s="60" t="s">
        <v>388</v>
      </c>
    </row>
    <row r="269" spans="4:12" x14ac:dyDescent="0.2">
      <c r="D269" s="1" t="s">
        <v>115</v>
      </c>
      <c r="K269" s="60" t="s">
        <v>339</v>
      </c>
      <c r="L269" s="60" t="s">
        <v>389</v>
      </c>
    </row>
    <row r="270" spans="4:12" x14ac:dyDescent="0.2">
      <c r="D270" s="1" t="s">
        <v>115</v>
      </c>
      <c r="K270" s="60" t="s">
        <v>339</v>
      </c>
      <c r="L270" s="60" t="s">
        <v>390</v>
      </c>
    </row>
    <row r="271" spans="4:12" x14ac:dyDescent="0.2">
      <c r="D271" s="1" t="s">
        <v>115</v>
      </c>
      <c r="K271" s="60" t="s">
        <v>339</v>
      </c>
      <c r="L271" s="60" t="s">
        <v>391</v>
      </c>
    </row>
    <row r="272" spans="4:12" x14ac:dyDescent="0.2">
      <c r="D272" s="1" t="s">
        <v>115</v>
      </c>
      <c r="K272" s="60" t="s">
        <v>339</v>
      </c>
      <c r="L272" s="60" t="s">
        <v>392</v>
      </c>
    </row>
    <row r="273" spans="4:12" x14ac:dyDescent="0.2">
      <c r="D273" s="1" t="s">
        <v>115</v>
      </c>
      <c r="K273" s="60" t="s">
        <v>339</v>
      </c>
      <c r="L273" s="60" t="s">
        <v>393</v>
      </c>
    </row>
    <row r="274" spans="4:12" x14ac:dyDescent="0.2">
      <c r="D274" s="1" t="s">
        <v>115</v>
      </c>
      <c r="K274" s="60" t="s">
        <v>339</v>
      </c>
      <c r="L274" s="60" t="s">
        <v>394</v>
      </c>
    </row>
    <row r="275" spans="4:12" x14ac:dyDescent="0.2">
      <c r="D275" s="1" t="s">
        <v>115</v>
      </c>
      <c r="K275" s="60" t="s">
        <v>339</v>
      </c>
      <c r="L275" s="60" t="s">
        <v>395</v>
      </c>
    </row>
    <row r="276" spans="4:12" x14ac:dyDescent="0.2">
      <c r="D276" s="1" t="s">
        <v>115</v>
      </c>
      <c r="K276" s="60" t="s">
        <v>339</v>
      </c>
      <c r="L276" s="60" t="s">
        <v>396</v>
      </c>
    </row>
    <row r="277" spans="4:12" x14ac:dyDescent="0.2">
      <c r="D277" s="1" t="s">
        <v>115</v>
      </c>
      <c r="K277" s="60" t="s">
        <v>339</v>
      </c>
      <c r="L277" s="60" t="s">
        <v>397</v>
      </c>
    </row>
    <row r="278" spans="4:12" x14ac:dyDescent="0.2">
      <c r="D278" s="1" t="s">
        <v>115</v>
      </c>
      <c r="K278" s="60" t="s">
        <v>339</v>
      </c>
      <c r="L278" s="60" t="s">
        <v>398</v>
      </c>
    </row>
    <row r="279" spans="4:12" x14ac:dyDescent="0.2">
      <c r="D279" s="1" t="s">
        <v>115</v>
      </c>
      <c r="K279" s="60" t="s">
        <v>339</v>
      </c>
      <c r="L279" s="60" t="s">
        <v>399</v>
      </c>
    </row>
    <row r="280" spans="4:12" x14ac:dyDescent="0.2">
      <c r="D280" s="1" t="s">
        <v>115</v>
      </c>
      <c r="K280" s="60" t="s">
        <v>339</v>
      </c>
      <c r="L280" s="60" t="s">
        <v>400</v>
      </c>
    </row>
    <row r="281" spans="4:12" x14ac:dyDescent="0.2">
      <c r="D281" s="1" t="s">
        <v>115</v>
      </c>
      <c r="K281" s="60" t="s">
        <v>339</v>
      </c>
      <c r="L281" s="60" t="s">
        <v>401</v>
      </c>
    </row>
    <row r="282" spans="4:12" x14ac:dyDescent="0.2">
      <c r="D282" s="1" t="s">
        <v>115</v>
      </c>
      <c r="K282" s="60" t="s">
        <v>339</v>
      </c>
      <c r="L282" s="60" t="s">
        <v>402</v>
      </c>
    </row>
    <row r="283" spans="4:12" x14ac:dyDescent="0.2">
      <c r="D283" s="1" t="s">
        <v>115</v>
      </c>
      <c r="K283" s="60" t="s">
        <v>339</v>
      </c>
      <c r="L283" s="60" t="s">
        <v>403</v>
      </c>
    </row>
    <row r="284" spans="4:12" x14ac:dyDescent="0.2">
      <c r="D284" s="1" t="s">
        <v>115</v>
      </c>
      <c r="K284" s="60" t="s">
        <v>339</v>
      </c>
      <c r="L284" s="60" t="s">
        <v>404</v>
      </c>
    </row>
    <row r="285" spans="4:12" x14ac:dyDescent="0.2">
      <c r="D285" s="1" t="s">
        <v>115</v>
      </c>
      <c r="K285" s="60" t="s">
        <v>339</v>
      </c>
      <c r="L285" s="60" t="s">
        <v>405</v>
      </c>
    </row>
    <row r="286" spans="4:12" x14ac:dyDescent="0.2">
      <c r="D286" s="1" t="s">
        <v>115</v>
      </c>
      <c r="K286" s="60" t="s">
        <v>339</v>
      </c>
      <c r="L286" s="60" t="s">
        <v>406</v>
      </c>
    </row>
    <row r="287" spans="4:12" x14ac:dyDescent="0.2">
      <c r="D287" s="1" t="s">
        <v>115</v>
      </c>
      <c r="K287" s="60" t="s">
        <v>339</v>
      </c>
      <c r="L287" s="60" t="s">
        <v>407</v>
      </c>
    </row>
    <row r="288" spans="4:12" x14ac:dyDescent="0.2">
      <c r="D288" s="1" t="s">
        <v>115</v>
      </c>
      <c r="K288" s="60" t="s">
        <v>339</v>
      </c>
      <c r="L288" s="60" t="s">
        <v>408</v>
      </c>
    </row>
    <row r="289" spans="4:12" x14ac:dyDescent="0.2">
      <c r="D289" s="1" t="s">
        <v>115</v>
      </c>
      <c r="K289" s="60" t="s">
        <v>339</v>
      </c>
      <c r="L289" s="60" t="s">
        <v>409</v>
      </c>
    </row>
    <row r="290" spans="4:12" x14ac:dyDescent="0.2">
      <c r="D290" s="1" t="s">
        <v>115</v>
      </c>
      <c r="K290" s="60" t="s">
        <v>339</v>
      </c>
      <c r="L290" s="60" t="s">
        <v>410</v>
      </c>
    </row>
    <row r="291" spans="4:12" x14ac:dyDescent="0.2">
      <c r="D291" s="1" t="s">
        <v>115</v>
      </c>
      <c r="K291" s="60" t="s">
        <v>339</v>
      </c>
      <c r="L291" s="60" t="s">
        <v>411</v>
      </c>
    </row>
    <row r="292" spans="4:12" x14ac:dyDescent="0.2">
      <c r="D292" s="1" t="s">
        <v>115</v>
      </c>
      <c r="K292" s="60" t="s">
        <v>339</v>
      </c>
      <c r="L292" s="60" t="s">
        <v>412</v>
      </c>
    </row>
    <row r="293" spans="4:12" x14ac:dyDescent="0.2">
      <c r="D293" s="1" t="s">
        <v>115</v>
      </c>
      <c r="K293" s="60" t="s">
        <v>339</v>
      </c>
      <c r="L293" s="60" t="s">
        <v>413</v>
      </c>
    </row>
    <row r="294" spans="4:12" x14ac:dyDescent="0.2">
      <c r="D294" s="1" t="s">
        <v>115</v>
      </c>
      <c r="K294" s="60" t="s">
        <v>339</v>
      </c>
      <c r="L294" s="60" t="s">
        <v>414</v>
      </c>
    </row>
    <row r="295" spans="4:12" x14ac:dyDescent="0.2">
      <c r="D295" s="1" t="s">
        <v>115</v>
      </c>
      <c r="K295" s="60" t="s">
        <v>339</v>
      </c>
      <c r="L295" s="60" t="s">
        <v>415</v>
      </c>
    </row>
    <row r="296" spans="4:12" x14ac:dyDescent="0.2">
      <c r="D296" s="1" t="s">
        <v>115</v>
      </c>
      <c r="K296" s="60" t="s">
        <v>339</v>
      </c>
      <c r="L296" s="60" t="s">
        <v>416</v>
      </c>
    </row>
    <row r="297" spans="4:12" x14ac:dyDescent="0.2">
      <c r="D297" s="1" t="s">
        <v>115</v>
      </c>
      <c r="K297" s="60" t="s">
        <v>339</v>
      </c>
      <c r="L297" s="60" t="s">
        <v>417</v>
      </c>
    </row>
    <row r="298" spans="4:12" x14ac:dyDescent="0.2">
      <c r="D298" s="1" t="s">
        <v>115</v>
      </c>
      <c r="K298" s="60" t="s">
        <v>339</v>
      </c>
      <c r="L298" s="60" t="s">
        <v>418</v>
      </c>
    </row>
    <row r="299" spans="4:12" x14ac:dyDescent="0.2">
      <c r="D299" s="1" t="s">
        <v>115</v>
      </c>
      <c r="K299" s="60" t="s">
        <v>339</v>
      </c>
      <c r="L299" s="60" t="s">
        <v>419</v>
      </c>
    </row>
    <row r="300" spans="4:12" x14ac:dyDescent="0.2">
      <c r="D300" s="1" t="s">
        <v>115</v>
      </c>
      <c r="K300" s="60" t="s">
        <v>339</v>
      </c>
      <c r="L300" s="60" t="s">
        <v>420</v>
      </c>
    </row>
    <row r="301" spans="4:12" x14ac:dyDescent="0.2">
      <c r="D301" s="1" t="s">
        <v>115</v>
      </c>
      <c r="K301" s="60" t="s">
        <v>339</v>
      </c>
      <c r="L301" s="60" t="s">
        <v>421</v>
      </c>
    </row>
    <row r="302" spans="4:12" x14ac:dyDescent="0.2">
      <c r="D302" s="1" t="s">
        <v>115</v>
      </c>
      <c r="K302" s="60" t="s">
        <v>339</v>
      </c>
      <c r="L302" s="60" t="s">
        <v>422</v>
      </c>
    </row>
    <row r="303" spans="4:12" x14ac:dyDescent="0.2">
      <c r="D303" s="1" t="s">
        <v>115</v>
      </c>
      <c r="K303" s="60" t="s">
        <v>339</v>
      </c>
      <c r="L303" s="60" t="s">
        <v>423</v>
      </c>
    </row>
    <row r="304" spans="4:12" x14ac:dyDescent="0.2">
      <c r="D304" s="1" t="s">
        <v>115</v>
      </c>
      <c r="K304" s="60" t="s">
        <v>339</v>
      </c>
      <c r="L304" s="60" t="s">
        <v>424</v>
      </c>
    </row>
    <row r="305" spans="4:12" x14ac:dyDescent="0.2">
      <c r="D305" s="1" t="s">
        <v>115</v>
      </c>
      <c r="K305" s="60" t="s">
        <v>339</v>
      </c>
      <c r="L305" s="60" t="s">
        <v>425</v>
      </c>
    </row>
    <row r="306" spans="4:12" x14ac:dyDescent="0.2">
      <c r="D306" s="1" t="s">
        <v>115</v>
      </c>
      <c r="K306" s="60" t="s">
        <v>339</v>
      </c>
      <c r="L306" s="60" t="s">
        <v>426</v>
      </c>
    </row>
    <row r="307" spans="4:12" x14ac:dyDescent="0.2">
      <c r="D307" s="1" t="s">
        <v>115</v>
      </c>
      <c r="K307" s="60" t="s">
        <v>339</v>
      </c>
      <c r="L307" s="60" t="s">
        <v>427</v>
      </c>
    </row>
    <row r="308" spans="4:12" x14ac:dyDescent="0.2">
      <c r="D308" s="1" t="s">
        <v>115</v>
      </c>
      <c r="K308" s="60" t="s">
        <v>339</v>
      </c>
      <c r="L308" s="60" t="s">
        <v>428</v>
      </c>
    </row>
    <row r="309" spans="4:12" x14ac:dyDescent="0.2">
      <c r="D309" s="1" t="s">
        <v>115</v>
      </c>
      <c r="K309" s="60" t="s">
        <v>339</v>
      </c>
      <c r="L309" s="60" t="s">
        <v>429</v>
      </c>
    </row>
    <row r="310" spans="4:12" x14ac:dyDescent="0.2">
      <c r="D310" s="1" t="s">
        <v>115</v>
      </c>
      <c r="K310" s="60" t="s">
        <v>339</v>
      </c>
      <c r="L310" s="60" t="s">
        <v>430</v>
      </c>
    </row>
    <row r="311" spans="4:12" x14ac:dyDescent="0.2">
      <c r="D311" s="1" t="s">
        <v>115</v>
      </c>
      <c r="K311" s="60" t="s">
        <v>339</v>
      </c>
      <c r="L311" s="60" t="s">
        <v>431</v>
      </c>
    </row>
    <row r="312" spans="4:12" x14ac:dyDescent="0.2">
      <c r="D312" s="1" t="s">
        <v>115</v>
      </c>
      <c r="K312" s="60" t="s">
        <v>339</v>
      </c>
      <c r="L312" s="60" t="s">
        <v>432</v>
      </c>
    </row>
    <row r="313" spans="4:12" x14ac:dyDescent="0.2">
      <c r="D313" s="1" t="s">
        <v>115</v>
      </c>
      <c r="K313" s="60" t="s">
        <v>339</v>
      </c>
      <c r="L313" s="60" t="s">
        <v>433</v>
      </c>
    </row>
    <row r="314" spans="4:12" x14ac:dyDescent="0.2">
      <c r="D314" s="1" t="s">
        <v>115</v>
      </c>
      <c r="K314" s="60" t="s">
        <v>339</v>
      </c>
      <c r="L314" s="60" t="s">
        <v>434</v>
      </c>
    </row>
    <row r="315" spans="4:12" x14ac:dyDescent="0.2">
      <c r="D315" s="1" t="s">
        <v>115</v>
      </c>
      <c r="K315" s="60" t="s">
        <v>339</v>
      </c>
      <c r="L315" s="60" t="s">
        <v>435</v>
      </c>
    </row>
    <row r="316" spans="4:12" x14ac:dyDescent="0.2">
      <c r="D316" s="1" t="s">
        <v>115</v>
      </c>
      <c r="K316" s="60" t="s">
        <v>339</v>
      </c>
      <c r="L316" s="60" t="s">
        <v>436</v>
      </c>
    </row>
    <row r="317" spans="4:12" x14ac:dyDescent="0.2">
      <c r="D317" s="1" t="s">
        <v>115</v>
      </c>
      <c r="K317" s="60" t="s">
        <v>339</v>
      </c>
      <c r="L317" s="60" t="s">
        <v>437</v>
      </c>
    </row>
    <row r="318" spans="4:12" x14ac:dyDescent="0.2">
      <c r="D318" s="1" t="s">
        <v>115</v>
      </c>
      <c r="K318" s="60" t="s">
        <v>339</v>
      </c>
      <c r="L318" s="60" t="s">
        <v>438</v>
      </c>
    </row>
    <row r="319" spans="4:12" x14ac:dyDescent="0.2">
      <c r="D319" s="1" t="s">
        <v>115</v>
      </c>
      <c r="K319" s="60" t="s">
        <v>339</v>
      </c>
      <c r="L319" s="60" t="s">
        <v>439</v>
      </c>
    </row>
    <row r="320" spans="4:12" x14ac:dyDescent="0.2">
      <c r="D320" s="1" t="s">
        <v>115</v>
      </c>
      <c r="K320" s="60" t="s">
        <v>339</v>
      </c>
      <c r="L320" s="60" t="s">
        <v>440</v>
      </c>
    </row>
    <row r="321" spans="4:12" x14ac:dyDescent="0.2">
      <c r="D321" s="1" t="s">
        <v>115</v>
      </c>
      <c r="K321" s="60" t="s">
        <v>339</v>
      </c>
      <c r="L321" s="60" t="s">
        <v>441</v>
      </c>
    </row>
    <row r="322" spans="4:12" x14ac:dyDescent="0.2">
      <c r="D322" s="1" t="s">
        <v>115</v>
      </c>
      <c r="K322" s="60" t="s">
        <v>339</v>
      </c>
      <c r="L322" s="60" t="s">
        <v>442</v>
      </c>
    </row>
    <row r="323" spans="4:12" x14ac:dyDescent="0.2">
      <c r="D323" s="1" t="s">
        <v>115</v>
      </c>
      <c r="K323" s="60" t="s">
        <v>339</v>
      </c>
      <c r="L323" s="60" t="s">
        <v>443</v>
      </c>
    </row>
    <row r="324" spans="4:12" x14ac:dyDescent="0.2">
      <c r="D324" s="1" t="s">
        <v>115</v>
      </c>
      <c r="K324" s="60" t="s">
        <v>339</v>
      </c>
      <c r="L324" s="60" t="s">
        <v>444</v>
      </c>
    </row>
    <row r="325" spans="4:12" x14ac:dyDescent="0.2">
      <c r="D325" s="1" t="s">
        <v>115</v>
      </c>
      <c r="K325" s="60" t="s">
        <v>339</v>
      </c>
      <c r="L325" s="60" t="s">
        <v>445</v>
      </c>
    </row>
    <row r="326" spans="4:12" x14ac:dyDescent="0.2">
      <c r="D326" s="1" t="s">
        <v>115</v>
      </c>
      <c r="K326" s="60" t="s">
        <v>339</v>
      </c>
      <c r="L326" s="60" t="s">
        <v>446</v>
      </c>
    </row>
    <row r="327" spans="4:12" x14ac:dyDescent="0.2">
      <c r="D327" s="1" t="s">
        <v>115</v>
      </c>
      <c r="K327" s="60" t="s">
        <v>339</v>
      </c>
      <c r="L327" s="60" t="s">
        <v>447</v>
      </c>
    </row>
    <row r="328" spans="4:12" x14ac:dyDescent="0.2">
      <c r="D328" s="1" t="s">
        <v>115</v>
      </c>
      <c r="K328" s="60" t="s">
        <v>339</v>
      </c>
      <c r="L328" s="60" t="s">
        <v>448</v>
      </c>
    </row>
    <row r="329" spans="4:12" x14ac:dyDescent="0.2">
      <c r="D329" s="1" t="s">
        <v>115</v>
      </c>
      <c r="K329" s="60" t="s">
        <v>339</v>
      </c>
      <c r="L329" s="60" t="s">
        <v>449</v>
      </c>
    </row>
    <row r="330" spans="4:12" x14ac:dyDescent="0.2">
      <c r="D330" s="1" t="s">
        <v>115</v>
      </c>
      <c r="K330" s="60" t="s">
        <v>339</v>
      </c>
      <c r="L330" s="60" t="s">
        <v>450</v>
      </c>
    </row>
    <row r="331" spans="4:12" x14ac:dyDescent="0.2">
      <c r="D331" s="1" t="s">
        <v>115</v>
      </c>
      <c r="K331" s="60" t="s">
        <v>339</v>
      </c>
      <c r="L331" s="60" t="s">
        <v>451</v>
      </c>
    </row>
    <row r="332" spans="4:12" x14ac:dyDescent="0.2">
      <c r="D332" s="1" t="s">
        <v>115</v>
      </c>
      <c r="K332" s="60" t="s">
        <v>339</v>
      </c>
      <c r="L332" s="60" t="s">
        <v>452</v>
      </c>
    </row>
    <row r="333" spans="4:12" x14ac:dyDescent="0.2">
      <c r="D333" s="1" t="s">
        <v>115</v>
      </c>
      <c r="K333" s="60" t="s">
        <v>339</v>
      </c>
      <c r="L333" s="60" t="s">
        <v>453</v>
      </c>
    </row>
    <row r="334" spans="4:12" x14ac:dyDescent="0.2">
      <c r="D334" s="1" t="s">
        <v>115</v>
      </c>
      <c r="K334" s="60" t="s">
        <v>339</v>
      </c>
      <c r="L334" s="60" t="s">
        <v>454</v>
      </c>
    </row>
    <row r="335" spans="4:12" x14ac:dyDescent="0.2">
      <c r="D335" s="1" t="s">
        <v>115</v>
      </c>
      <c r="K335" s="60" t="s">
        <v>339</v>
      </c>
      <c r="L335" s="60" t="s">
        <v>455</v>
      </c>
    </row>
    <row r="336" spans="4:12" x14ac:dyDescent="0.2">
      <c r="D336" s="1" t="s">
        <v>115</v>
      </c>
      <c r="K336" s="60" t="s">
        <v>339</v>
      </c>
      <c r="L336" s="60" t="s">
        <v>456</v>
      </c>
    </row>
    <row r="337" spans="4:12" x14ac:dyDescent="0.2">
      <c r="D337" s="1" t="s">
        <v>115</v>
      </c>
      <c r="K337" s="60" t="s">
        <v>339</v>
      </c>
      <c r="L337" s="60" t="s">
        <v>457</v>
      </c>
    </row>
    <row r="338" spans="4:12" x14ac:dyDescent="0.2">
      <c r="D338" s="1" t="s">
        <v>115</v>
      </c>
      <c r="K338" s="60" t="s">
        <v>339</v>
      </c>
      <c r="L338" s="60" t="s">
        <v>458</v>
      </c>
    </row>
    <row r="339" spans="4:12" x14ac:dyDescent="0.2">
      <c r="D339" s="1" t="s">
        <v>115</v>
      </c>
      <c r="K339" s="60" t="s">
        <v>1496</v>
      </c>
      <c r="L339" s="60" t="s">
        <v>460</v>
      </c>
    </row>
    <row r="340" spans="4:12" x14ac:dyDescent="0.2">
      <c r="D340" s="1" t="s">
        <v>115</v>
      </c>
      <c r="K340" s="60" t="s">
        <v>459</v>
      </c>
      <c r="L340" s="60" t="s">
        <v>461</v>
      </c>
    </row>
    <row r="341" spans="4:12" x14ac:dyDescent="0.2">
      <c r="D341" s="1" t="s">
        <v>115</v>
      </c>
      <c r="K341" s="60" t="s">
        <v>459</v>
      </c>
      <c r="L341" s="60" t="s">
        <v>462</v>
      </c>
    </row>
    <row r="342" spans="4:12" x14ac:dyDescent="0.2">
      <c r="D342" s="1" t="s">
        <v>115</v>
      </c>
      <c r="K342" s="60" t="s">
        <v>459</v>
      </c>
      <c r="L342" s="60" t="s">
        <v>463</v>
      </c>
    </row>
    <row r="343" spans="4:12" x14ac:dyDescent="0.2">
      <c r="D343" s="1" t="s">
        <v>115</v>
      </c>
      <c r="K343" s="60" t="s">
        <v>459</v>
      </c>
      <c r="L343" s="60" t="s">
        <v>464</v>
      </c>
    </row>
    <row r="344" spans="4:12" x14ac:dyDescent="0.2">
      <c r="D344" s="1" t="s">
        <v>115</v>
      </c>
      <c r="K344" s="60" t="s">
        <v>459</v>
      </c>
      <c r="L344" s="60" t="s">
        <v>465</v>
      </c>
    </row>
    <row r="345" spans="4:12" x14ac:dyDescent="0.2">
      <c r="D345" s="1" t="s">
        <v>115</v>
      </c>
      <c r="K345" s="60" t="s">
        <v>459</v>
      </c>
      <c r="L345" s="60" t="s">
        <v>466</v>
      </c>
    </row>
    <row r="346" spans="4:12" x14ac:dyDescent="0.2">
      <c r="D346" s="1" t="s">
        <v>115</v>
      </c>
      <c r="K346" s="60" t="s">
        <v>459</v>
      </c>
      <c r="L346" s="60" t="s">
        <v>467</v>
      </c>
    </row>
    <row r="347" spans="4:12" x14ac:dyDescent="0.2">
      <c r="D347" s="1" t="s">
        <v>115</v>
      </c>
      <c r="K347" s="60" t="s">
        <v>459</v>
      </c>
      <c r="L347" s="60" t="s">
        <v>468</v>
      </c>
    </row>
    <row r="348" spans="4:12" x14ac:dyDescent="0.2">
      <c r="D348" s="1" t="s">
        <v>115</v>
      </c>
      <c r="K348" s="60" t="s">
        <v>459</v>
      </c>
      <c r="L348" s="60" t="s">
        <v>469</v>
      </c>
    </row>
    <row r="349" spans="4:12" x14ac:dyDescent="0.2">
      <c r="D349" s="1" t="s">
        <v>115</v>
      </c>
      <c r="K349" s="60" t="s">
        <v>459</v>
      </c>
      <c r="L349" s="60" t="s">
        <v>470</v>
      </c>
    </row>
    <row r="350" spans="4:12" x14ac:dyDescent="0.2">
      <c r="D350" s="1" t="s">
        <v>115</v>
      </c>
      <c r="K350" s="60" t="s">
        <v>459</v>
      </c>
      <c r="L350" s="60" t="s">
        <v>471</v>
      </c>
    </row>
    <row r="351" spans="4:12" x14ac:dyDescent="0.2">
      <c r="D351" s="1" t="s">
        <v>115</v>
      </c>
      <c r="K351" s="60" t="s">
        <v>459</v>
      </c>
      <c r="L351" s="60" t="s">
        <v>472</v>
      </c>
    </row>
    <row r="352" spans="4:12" x14ac:dyDescent="0.2">
      <c r="D352" s="1" t="s">
        <v>115</v>
      </c>
      <c r="K352" s="60" t="s">
        <v>459</v>
      </c>
      <c r="L352" s="60" t="s">
        <v>473</v>
      </c>
    </row>
    <row r="353" spans="4:12" x14ac:dyDescent="0.2">
      <c r="D353" s="1" t="s">
        <v>115</v>
      </c>
      <c r="K353" s="60" t="s">
        <v>459</v>
      </c>
      <c r="L353" s="60" t="s">
        <v>474</v>
      </c>
    </row>
    <row r="354" spans="4:12" x14ac:dyDescent="0.2">
      <c r="D354" s="1" t="s">
        <v>115</v>
      </c>
      <c r="K354" s="60" t="s">
        <v>459</v>
      </c>
      <c r="L354" s="60" t="s">
        <v>475</v>
      </c>
    </row>
    <row r="355" spans="4:12" x14ac:dyDescent="0.2">
      <c r="D355" s="1" t="s">
        <v>115</v>
      </c>
      <c r="K355" s="60" t="s">
        <v>459</v>
      </c>
      <c r="L355" s="60" t="s">
        <v>476</v>
      </c>
    </row>
    <row r="356" spans="4:12" x14ac:dyDescent="0.2">
      <c r="D356" s="1" t="s">
        <v>115</v>
      </c>
      <c r="K356" s="60" t="s">
        <v>459</v>
      </c>
      <c r="L356" s="60" t="s">
        <v>477</v>
      </c>
    </row>
    <row r="357" spans="4:12" x14ac:dyDescent="0.2">
      <c r="D357" s="1" t="s">
        <v>115</v>
      </c>
      <c r="K357" s="60" t="s">
        <v>459</v>
      </c>
      <c r="L357" s="60" t="s">
        <v>478</v>
      </c>
    </row>
    <row r="358" spans="4:12" x14ac:dyDescent="0.2">
      <c r="D358" s="1" t="s">
        <v>115</v>
      </c>
      <c r="K358" s="60" t="s">
        <v>459</v>
      </c>
      <c r="L358" s="60" t="s">
        <v>479</v>
      </c>
    </row>
    <row r="359" spans="4:12" x14ac:dyDescent="0.2">
      <c r="D359" s="1" t="s">
        <v>115</v>
      </c>
      <c r="K359" s="60" t="s">
        <v>459</v>
      </c>
      <c r="L359" s="60" t="s">
        <v>480</v>
      </c>
    </row>
    <row r="360" spans="4:12" x14ac:dyDescent="0.2">
      <c r="D360" s="1" t="s">
        <v>115</v>
      </c>
      <c r="K360" s="60" t="s">
        <v>459</v>
      </c>
      <c r="L360" s="60" t="s">
        <v>481</v>
      </c>
    </row>
    <row r="361" spans="4:12" x14ac:dyDescent="0.2">
      <c r="D361" s="1" t="s">
        <v>115</v>
      </c>
      <c r="K361" s="60" t="s">
        <v>459</v>
      </c>
      <c r="L361" s="60" t="s">
        <v>482</v>
      </c>
    </row>
    <row r="362" spans="4:12" x14ac:dyDescent="0.2">
      <c r="D362" s="1" t="s">
        <v>115</v>
      </c>
      <c r="K362" s="60" t="s">
        <v>459</v>
      </c>
      <c r="L362" s="60" t="s">
        <v>483</v>
      </c>
    </row>
    <row r="363" spans="4:12" x14ac:dyDescent="0.2">
      <c r="D363" s="1" t="s">
        <v>115</v>
      </c>
      <c r="K363" s="60" t="s">
        <v>459</v>
      </c>
      <c r="L363" s="60" t="s">
        <v>484</v>
      </c>
    </row>
    <row r="364" spans="4:12" x14ac:dyDescent="0.2">
      <c r="D364" s="1" t="s">
        <v>115</v>
      </c>
      <c r="K364" s="60" t="s">
        <v>459</v>
      </c>
      <c r="L364" s="60" t="s">
        <v>485</v>
      </c>
    </row>
    <row r="365" spans="4:12" x14ac:dyDescent="0.2">
      <c r="D365" s="1" t="s">
        <v>115</v>
      </c>
      <c r="K365" s="60" t="s">
        <v>459</v>
      </c>
      <c r="L365" s="60" t="s">
        <v>486</v>
      </c>
    </row>
    <row r="366" spans="4:12" x14ac:dyDescent="0.2">
      <c r="D366" s="1" t="s">
        <v>115</v>
      </c>
      <c r="K366" s="60" t="s">
        <v>1497</v>
      </c>
      <c r="L366" s="60" t="s">
        <v>487</v>
      </c>
    </row>
    <row r="367" spans="4:12" x14ac:dyDescent="0.2">
      <c r="D367" s="1" t="s">
        <v>115</v>
      </c>
      <c r="K367" s="60" t="s">
        <v>88</v>
      </c>
      <c r="L367" s="60" t="s">
        <v>488</v>
      </c>
    </row>
    <row r="368" spans="4:12" x14ac:dyDescent="0.2">
      <c r="D368" s="1" t="s">
        <v>115</v>
      </c>
      <c r="K368" s="60" t="s">
        <v>88</v>
      </c>
      <c r="L368" s="60" t="s">
        <v>489</v>
      </c>
    </row>
    <row r="369" spans="4:12" x14ac:dyDescent="0.2">
      <c r="D369" s="1" t="s">
        <v>115</v>
      </c>
      <c r="K369" s="60" t="s">
        <v>88</v>
      </c>
      <c r="L369" s="60" t="s">
        <v>490</v>
      </c>
    </row>
    <row r="370" spans="4:12" x14ac:dyDescent="0.2">
      <c r="D370" s="1" t="s">
        <v>115</v>
      </c>
      <c r="K370" s="60" t="s">
        <v>88</v>
      </c>
      <c r="L370" s="60" t="s">
        <v>491</v>
      </c>
    </row>
    <row r="371" spans="4:12" x14ac:dyDescent="0.2">
      <c r="D371" s="1" t="s">
        <v>115</v>
      </c>
      <c r="K371" s="60" t="s">
        <v>88</v>
      </c>
      <c r="L371" s="60" t="s">
        <v>492</v>
      </c>
    </row>
    <row r="372" spans="4:12" x14ac:dyDescent="0.2">
      <c r="D372" s="1" t="s">
        <v>115</v>
      </c>
      <c r="K372" s="60" t="s">
        <v>88</v>
      </c>
      <c r="L372" s="60" t="s">
        <v>493</v>
      </c>
    </row>
    <row r="373" spans="4:12" x14ac:dyDescent="0.2">
      <c r="D373" s="1" t="s">
        <v>115</v>
      </c>
      <c r="K373" s="60" t="s">
        <v>88</v>
      </c>
      <c r="L373" s="60" t="s">
        <v>494</v>
      </c>
    </row>
    <row r="374" spans="4:12" x14ac:dyDescent="0.2">
      <c r="D374" s="1" t="s">
        <v>115</v>
      </c>
      <c r="K374" s="60" t="s">
        <v>88</v>
      </c>
      <c r="L374" s="60" t="s">
        <v>495</v>
      </c>
    </row>
    <row r="375" spans="4:12" x14ac:dyDescent="0.2">
      <c r="D375" s="1" t="s">
        <v>115</v>
      </c>
      <c r="K375" s="60" t="s">
        <v>88</v>
      </c>
      <c r="L375" s="60" t="s">
        <v>496</v>
      </c>
    </row>
    <row r="376" spans="4:12" x14ac:dyDescent="0.2">
      <c r="D376" s="1" t="s">
        <v>115</v>
      </c>
      <c r="K376" s="60" t="s">
        <v>88</v>
      </c>
      <c r="L376" s="60" t="s">
        <v>497</v>
      </c>
    </row>
    <row r="377" spans="4:12" x14ac:dyDescent="0.2">
      <c r="D377" s="1" t="s">
        <v>115</v>
      </c>
      <c r="K377" s="60" t="s">
        <v>88</v>
      </c>
      <c r="L377" s="60" t="s">
        <v>498</v>
      </c>
    </row>
    <row r="378" spans="4:12" x14ac:dyDescent="0.2">
      <c r="D378" s="1" t="s">
        <v>115</v>
      </c>
      <c r="K378" s="60" t="s">
        <v>88</v>
      </c>
      <c r="L378" s="60" t="s">
        <v>499</v>
      </c>
    </row>
    <row r="379" spans="4:12" x14ac:dyDescent="0.2">
      <c r="D379" s="1" t="s">
        <v>115</v>
      </c>
      <c r="K379" s="60" t="s">
        <v>88</v>
      </c>
      <c r="L379" s="60" t="s">
        <v>500</v>
      </c>
    </row>
    <row r="380" spans="4:12" x14ac:dyDescent="0.2">
      <c r="D380" s="1" t="s">
        <v>115</v>
      </c>
      <c r="K380" s="60" t="s">
        <v>88</v>
      </c>
      <c r="L380" s="60" t="s">
        <v>501</v>
      </c>
    </row>
    <row r="381" spans="4:12" x14ac:dyDescent="0.2">
      <c r="D381" s="1" t="s">
        <v>115</v>
      </c>
      <c r="K381" s="60" t="s">
        <v>88</v>
      </c>
      <c r="L381" s="60" t="s">
        <v>250</v>
      </c>
    </row>
    <row r="382" spans="4:12" x14ac:dyDescent="0.2">
      <c r="D382" s="1" t="s">
        <v>115</v>
      </c>
      <c r="K382" s="60" t="s">
        <v>1498</v>
      </c>
      <c r="L382" s="60" t="s">
        <v>503</v>
      </c>
    </row>
    <row r="383" spans="4:12" x14ac:dyDescent="0.2">
      <c r="D383" s="1" t="s">
        <v>115</v>
      </c>
      <c r="K383" s="60" t="s">
        <v>502</v>
      </c>
      <c r="L383" s="60" t="s">
        <v>504</v>
      </c>
    </row>
    <row r="384" spans="4:12" x14ac:dyDescent="0.2">
      <c r="D384" s="1" t="s">
        <v>115</v>
      </c>
      <c r="K384" s="60" t="s">
        <v>502</v>
      </c>
      <c r="L384" s="60" t="s">
        <v>505</v>
      </c>
    </row>
    <row r="385" spans="4:12" x14ac:dyDescent="0.2">
      <c r="D385" s="1" t="s">
        <v>115</v>
      </c>
      <c r="K385" s="60" t="s">
        <v>502</v>
      </c>
      <c r="L385" s="60" t="s">
        <v>506</v>
      </c>
    </row>
    <row r="386" spans="4:12" x14ac:dyDescent="0.2">
      <c r="D386" s="1" t="s">
        <v>115</v>
      </c>
      <c r="K386" s="60" t="s">
        <v>502</v>
      </c>
      <c r="L386" s="60" t="s">
        <v>507</v>
      </c>
    </row>
    <row r="387" spans="4:12" x14ac:dyDescent="0.2">
      <c r="D387" s="1" t="s">
        <v>115</v>
      </c>
      <c r="K387" s="60" t="s">
        <v>502</v>
      </c>
      <c r="L387" s="60" t="s">
        <v>508</v>
      </c>
    </row>
    <row r="388" spans="4:12" x14ac:dyDescent="0.2">
      <c r="D388" s="1" t="s">
        <v>115</v>
      </c>
      <c r="K388" s="60" t="s">
        <v>502</v>
      </c>
      <c r="L388" s="60" t="s">
        <v>509</v>
      </c>
    </row>
    <row r="389" spans="4:12" x14ac:dyDescent="0.2">
      <c r="D389" s="1" t="s">
        <v>115</v>
      </c>
      <c r="K389" s="60" t="s">
        <v>502</v>
      </c>
      <c r="L389" s="60" t="s">
        <v>510</v>
      </c>
    </row>
    <row r="390" spans="4:12" x14ac:dyDescent="0.2">
      <c r="D390" s="1" t="s">
        <v>115</v>
      </c>
      <c r="K390" s="60" t="s">
        <v>502</v>
      </c>
      <c r="L390" s="60" t="s">
        <v>511</v>
      </c>
    </row>
    <row r="391" spans="4:12" x14ac:dyDescent="0.2">
      <c r="D391" s="1" t="s">
        <v>115</v>
      </c>
      <c r="K391" s="60" t="s">
        <v>502</v>
      </c>
      <c r="L391" s="60" t="s">
        <v>512</v>
      </c>
    </row>
    <row r="392" spans="4:12" x14ac:dyDescent="0.2">
      <c r="D392" s="1" t="s">
        <v>115</v>
      </c>
      <c r="K392" s="60" t="s">
        <v>502</v>
      </c>
      <c r="L392" s="60" t="s">
        <v>513</v>
      </c>
    </row>
    <row r="393" spans="4:12" x14ac:dyDescent="0.2">
      <c r="D393" s="1" t="s">
        <v>115</v>
      </c>
      <c r="K393" s="60" t="s">
        <v>502</v>
      </c>
      <c r="L393" s="60" t="s">
        <v>219</v>
      </c>
    </row>
    <row r="394" spans="4:12" x14ac:dyDescent="0.2">
      <c r="D394" s="1" t="s">
        <v>115</v>
      </c>
      <c r="K394" s="60" t="s">
        <v>502</v>
      </c>
      <c r="L394" s="60" t="s">
        <v>514</v>
      </c>
    </row>
    <row r="395" spans="4:12" x14ac:dyDescent="0.2">
      <c r="D395" s="1" t="s">
        <v>115</v>
      </c>
      <c r="K395" s="60" t="s">
        <v>502</v>
      </c>
      <c r="L395" s="60" t="s">
        <v>515</v>
      </c>
    </row>
    <row r="396" spans="4:12" x14ac:dyDescent="0.2">
      <c r="D396" s="1" t="s">
        <v>115</v>
      </c>
      <c r="K396" s="60" t="s">
        <v>502</v>
      </c>
      <c r="L396" s="60" t="s">
        <v>516</v>
      </c>
    </row>
    <row r="397" spans="4:12" x14ac:dyDescent="0.2">
      <c r="D397" s="1" t="s">
        <v>115</v>
      </c>
      <c r="K397" s="60" t="s">
        <v>502</v>
      </c>
      <c r="L397" s="60" t="s">
        <v>517</v>
      </c>
    </row>
    <row r="398" spans="4:12" x14ac:dyDescent="0.2">
      <c r="D398" s="1" t="s">
        <v>115</v>
      </c>
      <c r="K398" s="60" t="s">
        <v>502</v>
      </c>
      <c r="L398" s="60" t="s">
        <v>518</v>
      </c>
    </row>
    <row r="399" spans="4:12" x14ac:dyDescent="0.2">
      <c r="D399" s="1" t="s">
        <v>115</v>
      </c>
      <c r="K399" s="60" t="s">
        <v>502</v>
      </c>
      <c r="L399" s="60" t="s">
        <v>337</v>
      </c>
    </row>
    <row r="400" spans="4:12" x14ac:dyDescent="0.2">
      <c r="D400" s="1" t="s">
        <v>115</v>
      </c>
      <c r="K400" s="60" t="s">
        <v>502</v>
      </c>
      <c r="L400" s="60" t="s">
        <v>519</v>
      </c>
    </row>
    <row r="401" spans="4:12" x14ac:dyDescent="0.2">
      <c r="D401" s="1" t="s">
        <v>115</v>
      </c>
      <c r="K401" s="60" t="s">
        <v>1499</v>
      </c>
      <c r="L401" s="60" t="s">
        <v>521</v>
      </c>
    </row>
    <row r="402" spans="4:12" x14ac:dyDescent="0.2">
      <c r="D402" s="1" t="s">
        <v>115</v>
      </c>
      <c r="K402" s="60" t="s">
        <v>520</v>
      </c>
      <c r="L402" s="60" t="s">
        <v>146</v>
      </c>
    </row>
    <row r="403" spans="4:12" x14ac:dyDescent="0.2">
      <c r="D403" s="1" t="s">
        <v>115</v>
      </c>
      <c r="K403" s="60" t="s">
        <v>520</v>
      </c>
      <c r="L403" s="60" t="s">
        <v>522</v>
      </c>
    </row>
    <row r="404" spans="4:12" x14ac:dyDescent="0.2">
      <c r="D404" s="1" t="s">
        <v>115</v>
      </c>
      <c r="K404" s="60" t="s">
        <v>520</v>
      </c>
      <c r="L404" s="60" t="s">
        <v>523</v>
      </c>
    </row>
    <row r="405" spans="4:12" x14ac:dyDescent="0.2">
      <c r="D405" s="1" t="s">
        <v>115</v>
      </c>
      <c r="K405" s="60" t="s">
        <v>520</v>
      </c>
      <c r="L405" s="60" t="s">
        <v>524</v>
      </c>
    </row>
    <row r="406" spans="4:12" x14ac:dyDescent="0.2">
      <c r="D406" s="1" t="s">
        <v>115</v>
      </c>
      <c r="K406" s="60" t="s">
        <v>520</v>
      </c>
      <c r="L406" s="60" t="s">
        <v>525</v>
      </c>
    </row>
    <row r="407" spans="4:12" x14ac:dyDescent="0.2">
      <c r="D407" s="1" t="s">
        <v>115</v>
      </c>
      <c r="K407" s="60" t="s">
        <v>520</v>
      </c>
      <c r="L407" s="60" t="s">
        <v>526</v>
      </c>
    </row>
    <row r="408" spans="4:12" x14ac:dyDescent="0.2">
      <c r="D408" s="1" t="s">
        <v>115</v>
      </c>
      <c r="K408" s="60" t="s">
        <v>520</v>
      </c>
      <c r="L408" s="60" t="s">
        <v>527</v>
      </c>
    </row>
    <row r="409" spans="4:12" x14ac:dyDescent="0.2">
      <c r="D409" s="1" t="s">
        <v>115</v>
      </c>
      <c r="K409" s="60" t="s">
        <v>520</v>
      </c>
      <c r="L409" s="60" t="s">
        <v>528</v>
      </c>
    </row>
    <row r="410" spans="4:12" x14ac:dyDescent="0.2">
      <c r="D410" s="1" t="s">
        <v>115</v>
      </c>
      <c r="K410" s="60" t="s">
        <v>520</v>
      </c>
      <c r="L410" s="60" t="s">
        <v>529</v>
      </c>
    </row>
    <row r="411" spans="4:12" x14ac:dyDescent="0.2">
      <c r="D411" s="1" t="s">
        <v>115</v>
      </c>
      <c r="K411" s="60" t="s">
        <v>520</v>
      </c>
      <c r="L411" s="60" t="s">
        <v>493</v>
      </c>
    </row>
    <row r="412" spans="4:12" x14ac:dyDescent="0.2">
      <c r="D412" s="1" t="s">
        <v>115</v>
      </c>
      <c r="K412" s="60" t="s">
        <v>520</v>
      </c>
      <c r="L412" s="60" t="s">
        <v>530</v>
      </c>
    </row>
    <row r="413" spans="4:12" x14ac:dyDescent="0.2">
      <c r="D413" s="1" t="s">
        <v>115</v>
      </c>
      <c r="K413" s="60" t="s">
        <v>520</v>
      </c>
      <c r="L413" s="60" t="s">
        <v>531</v>
      </c>
    </row>
    <row r="414" spans="4:12" x14ac:dyDescent="0.2">
      <c r="D414" s="1" t="s">
        <v>115</v>
      </c>
      <c r="K414" s="60" t="s">
        <v>520</v>
      </c>
      <c r="L414" s="60" t="s">
        <v>532</v>
      </c>
    </row>
    <row r="415" spans="4:12" x14ac:dyDescent="0.2">
      <c r="D415" s="1" t="s">
        <v>115</v>
      </c>
      <c r="K415" s="60" t="s">
        <v>520</v>
      </c>
      <c r="L415" s="60" t="s">
        <v>533</v>
      </c>
    </row>
    <row r="416" spans="4:12" x14ac:dyDescent="0.2">
      <c r="D416" s="1" t="s">
        <v>115</v>
      </c>
      <c r="K416" s="60" t="s">
        <v>520</v>
      </c>
      <c r="L416" s="60" t="s">
        <v>534</v>
      </c>
    </row>
    <row r="417" spans="4:12" x14ac:dyDescent="0.2">
      <c r="D417" s="1" t="s">
        <v>115</v>
      </c>
      <c r="K417" s="60" t="s">
        <v>520</v>
      </c>
      <c r="L417" s="60" t="s">
        <v>535</v>
      </c>
    </row>
    <row r="418" spans="4:12" x14ac:dyDescent="0.2">
      <c r="D418" s="1" t="s">
        <v>115</v>
      </c>
      <c r="K418" s="60" t="s">
        <v>520</v>
      </c>
      <c r="L418" s="60" t="s">
        <v>536</v>
      </c>
    </row>
    <row r="419" spans="4:12" x14ac:dyDescent="0.2">
      <c r="D419" s="1" t="s">
        <v>115</v>
      </c>
      <c r="K419" s="60" t="s">
        <v>520</v>
      </c>
      <c r="L419" s="60" t="s">
        <v>537</v>
      </c>
    </row>
    <row r="420" spans="4:12" x14ac:dyDescent="0.2">
      <c r="D420" s="1" t="s">
        <v>115</v>
      </c>
      <c r="K420" s="60" t="s">
        <v>520</v>
      </c>
      <c r="L420" s="60" t="s">
        <v>538</v>
      </c>
    </row>
    <row r="421" spans="4:12" x14ac:dyDescent="0.2">
      <c r="D421" s="1" t="s">
        <v>115</v>
      </c>
      <c r="K421" s="60" t="s">
        <v>520</v>
      </c>
      <c r="L421" s="60" t="s">
        <v>315</v>
      </c>
    </row>
    <row r="422" spans="4:12" x14ac:dyDescent="0.2">
      <c r="D422" s="1" t="s">
        <v>115</v>
      </c>
      <c r="K422" s="60" t="s">
        <v>520</v>
      </c>
      <c r="L422" s="60" t="s">
        <v>539</v>
      </c>
    </row>
    <row r="423" spans="4:12" x14ac:dyDescent="0.2">
      <c r="D423" s="1" t="s">
        <v>115</v>
      </c>
      <c r="K423" s="60" t="s">
        <v>520</v>
      </c>
      <c r="L423" s="60" t="s">
        <v>398</v>
      </c>
    </row>
    <row r="424" spans="4:12" x14ac:dyDescent="0.2">
      <c r="D424" s="1" t="s">
        <v>115</v>
      </c>
      <c r="K424" s="60" t="s">
        <v>520</v>
      </c>
      <c r="L424" s="60" t="s">
        <v>540</v>
      </c>
    </row>
    <row r="425" spans="4:12" x14ac:dyDescent="0.2">
      <c r="D425" s="1" t="s">
        <v>115</v>
      </c>
      <c r="K425" s="60" t="s">
        <v>520</v>
      </c>
      <c r="L425" s="60" t="s">
        <v>541</v>
      </c>
    </row>
    <row r="426" spans="4:12" x14ac:dyDescent="0.2">
      <c r="D426" s="1" t="s">
        <v>115</v>
      </c>
      <c r="K426" s="60" t="s">
        <v>520</v>
      </c>
      <c r="L426" s="60" t="s">
        <v>542</v>
      </c>
    </row>
    <row r="427" spans="4:12" x14ac:dyDescent="0.2">
      <c r="D427" s="1" t="s">
        <v>115</v>
      </c>
      <c r="K427" s="60" t="s">
        <v>520</v>
      </c>
      <c r="L427" s="60" t="s">
        <v>543</v>
      </c>
    </row>
    <row r="428" spans="4:12" x14ac:dyDescent="0.2">
      <c r="D428" s="1" t="s">
        <v>115</v>
      </c>
      <c r="K428" s="60" t="s">
        <v>520</v>
      </c>
      <c r="L428" s="60" t="s">
        <v>544</v>
      </c>
    </row>
    <row r="429" spans="4:12" x14ac:dyDescent="0.2">
      <c r="D429" s="1" t="s">
        <v>115</v>
      </c>
      <c r="K429" s="60" t="s">
        <v>520</v>
      </c>
      <c r="L429" s="60" t="s">
        <v>545</v>
      </c>
    </row>
    <row r="430" spans="4:12" x14ac:dyDescent="0.2">
      <c r="D430" s="1" t="s">
        <v>115</v>
      </c>
      <c r="K430" s="60" t="s">
        <v>520</v>
      </c>
      <c r="L430" s="60" t="s">
        <v>546</v>
      </c>
    </row>
    <row r="431" spans="4:12" x14ac:dyDescent="0.2">
      <c r="D431" s="1" t="s">
        <v>115</v>
      </c>
      <c r="K431" s="60" t="s">
        <v>520</v>
      </c>
      <c r="L431" s="60" t="s">
        <v>547</v>
      </c>
    </row>
    <row r="432" spans="4:12" x14ac:dyDescent="0.2">
      <c r="D432" s="1" t="s">
        <v>115</v>
      </c>
      <c r="K432" s="60" t="s">
        <v>520</v>
      </c>
      <c r="L432" s="60" t="s">
        <v>329</v>
      </c>
    </row>
    <row r="433" spans="4:12" x14ac:dyDescent="0.2">
      <c r="D433" s="1" t="s">
        <v>115</v>
      </c>
      <c r="K433" s="60" t="s">
        <v>520</v>
      </c>
      <c r="L433" s="60" t="s">
        <v>548</v>
      </c>
    </row>
    <row r="434" spans="4:12" x14ac:dyDescent="0.2">
      <c r="D434" s="1" t="s">
        <v>115</v>
      </c>
      <c r="K434" s="60" t="s">
        <v>520</v>
      </c>
      <c r="L434" s="60" t="s">
        <v>549</v>
      </c>
    </row>
    <row r="435" spans="4:12" x14ac:dyDescent="0.2">
      <c r="D435" s="1" t="s">
        <v>115</v>
      </c>
      <c r="K435" s="60" t="s">
        <v>520</v>
      </c>
      <c r="L435" s="60" t="s">
        <v>550</v>
      </c>
    </row>
    <row r="436" spans="4:12" x14ac:dyDescent="0.2">
      <c r="D436" s="1" t="s">
        <v>115</v>
      </c>
      <c r="K436" s="60" t="s">
        <v>520</v>
      </c>
      <c r="L436" s="60" t="s">
        <v>551</v>
      </c>
    </row>
    <row r="437" spans="4:12" x14ac:dyDescent="0.2">
      <c r="D437" s="1" t="s">
        <v>115</v>
      </c>
      <c r="K437" s="60" t="s">
        <v>520</v>
      </c>
      <c r="L437" s="60" t="s">
        <v>552</v>
      </c>
    </row>
    <row r="438" spans="4:12" x14ac:dyDescent="0.2">
      <c r="D438" s="1" t="s">
        <v>115</v>
      </c>
      <c r="K438" s="60" t="s">
        <v>520</v>
      </c>
      <c r="L438" s="60" t="s">
        <v>553</v>
      </c>
    </row>
    <row r="439" spans="4:12" x14ac:dyDescent="0.2">
      <c r="D439" s="1" t="s">
        <v>115</v>
      </c>
      <c r="K439" s="60" t="s">
        <v>520</v>
      </c>
      <c r="L439" s="60" t="s">
        <v>554</v>
      </c>
    </row>
    <row r="440" spans="4:12" x14ac:dyDescent="0.2">
      <c r="D440" s="1" t="s">
        <v>115</v>
      </c>
      <c r="K440" s="60" t="s">
        <v>520</v>
      </c>
      <c r="L440" s="60" t="s">
        <v>555</v>
      </c>
    </row>
    <row r="441" spans="4:12" x14ac:dyDescent="0.2">
      <c r="D441" s="1" t="s">
        <v>115</v>
      </c>
      <c r="K441" s="60" t="s">
        <v>520</v>
      </c>
      <c r="L441" s="60" t="s">
        <v>556</v>
      </c>
    </row>
    <row r="442" spans="4:12" x14ac:dyDescent="0.2">
      <c r="D442" s="1" t="s">
        <v>115</v>
      </c>
      <c r="K442" s="60" t="s">
        <v>520</v>
      </c>
      <c r="L442" s="60" t="s">
        <v>557</v>
      </c>
    </row>
    <row r="443" spans="4:12" x14ac:dyDescent="0.2">
      <c r="D443" s="1" t="s">
        <v>115</v>
      </c>
      <c r="K443" s="60" t="s">
        <v>1500</v>
      </c>
      <c r="L443" s="60" t="s">
        <v>559</v>
      </c>
    </row>
    <row r="444" spans="4:12" x14ac:dyDescent="0.2">
      <c r="D444" s="1" t="s">
        <v>115</v>
      </c>
      <c r="K444" s="60" t="s">
        <v>558</v>
      </c>
      <c r="L444" s="60" t="s">
        <v>560</v>
      </c>
    </row>
    <row r="445" spans="4:12" x14ac:dyDescent="0.2">
      <c r="D445" s="1" t="s">
        <v>115</v>
      </c>
      <c r="K445" s="60" t="s">
        <v>558</v>
      </c>
      <c r="L445" s="60" t="s">
        <v>561</v>
      </c>
    </row>
    <row r="446" spans="4:12" x14ac:dyDescent="0.2">
      <c r="D446" s="1" t="s">
        <v>115</v>
      </c>
      <c r="K446" s="60" t="s">
        <v>558</v>
      </c>
      <c r="L446" s="60" t="s">
        <v>562</v>
      </c>
    </row>
    <row r="447" spans="4:12" x14ac:dyDescent="0.2">
      <c r="D447" s="1" t="s">
        <v>115</v>
      </c>
      <c r="K447" s="60" t="s">
        <v>558</v>
      </c>
      <c r="L447" s="60" t="s">
        <v>563</v>
      </c>
    </row>
    <row r="448" spans="4:12" x14ac:dyDescent="0.2">
      <c r="D448" s="1" t="s">
        <v>115</v>
      </c>
      <c r="K448" s="60" t="s">
        <v>558</v>
      </c>
      <c r="L448" s="60" t="s">
        <v>564</v>
      </c>
    </row>
    <row r="449" spans="4:12" x14ac:dyDescent="0.2">
      <c r="D449" s="1" t="s">
        <v>115</v>
      </c>
      <c r="K449" s="60" t="s">
        <v>558</v>
      </c>
      <c r="L449" s="60" t="s">
        <v>565</v>
      </c>
    </row>
    <row r="450" spans="4:12" x14ac:dyDescent="0.2">
      <c r="D450" s="1" t="s">
        <v>115</v>
      </c>
      <c r="K450" s="60" t="s">
        <v>558</v>
      </c>
      <c r="L450" s="60" t="s">
        <v>566</v>
      </c>
    </row>
    <row r="451" spans="4:12" x14ac:dyDescent="0.2">
      <c r="D451" s="1" t="s">
        <v>115</v>
      </c>
      <c r="K451" s="60" t="s">
        <v>558</v>
      </c>
      <c r="L451" s="60" t="s">
        <v>567</v>
      </c>
    </row>
    <row r="452" spans="4:12" x14ac:dyDescent="0.2">
      <c r="D452" s="1" t="s">
        <v>115</v>
      </c>
      <c r="K452" s="60" t="s">
        <v>558</v>
      </c>
      <c r="L452" s="60" t="s">
        <v>568</v>
      </c>
    </row>
    <row r="453" spans="4:12" x14ac:dyDescent="0.2">
      <c r="D453" s="1" t="s">
        <v>115</v>
      </c>
      <c r="K453" s="60" t="s">
        <v>558</v>
      </c>
      <c r="L453" s="60" t="s">
        <v>569</v>
      </c>
    </row>
    <row r="454" spans="4:12" x14ac:dyDescent="0.2">
      <c r="D454" s="1" t="s">
        <v>115</v>
      </c>
      <c r="K454" s="60" t="s">
        <v>558</v>
      </c>
      <c r="L454" s="60" t="s">
        <v>570</v>
      </c>
    </row>
    <row r="455" spans="4:12" x14ac:dyDescent="0.2">
      <c r="D455" s="1" t="s">
        <v>115</v>
      </c>
      <c r="K455" s="60" t="s">
        <v>558</v>
      </c>
      <c r="L455" s="60" t="s">
        <v>571</v>
      </c>
    </row>
    <row r="456" spans="4:12" x14ac:dyDescent="0.2">
      <c r="D456" s="1" t="s">
        <v>115</v>
      </c>
      <c r="K456" s="60" t="s">
        <v>558</v>
      </c>
      <c r="L456" s="60" t="s">
        <v>572</v>
      </c>
    </row>
    <row r="457" spans="4:12" x14ac:dyDescent="0.2">
      <c r="D457" s="1" t="s">
        <v>115</v>
      </c>
      <c r="K457" s="60" t="s">
        <v>558</v>
      </c>
      <c r="L457" s="60" t="s">
        <v>573</v>
      </c>
    </row>
    <row r="458" spans="4:12" x14ac:dyDescent="0.2">
      <c r="D458" s="1" t="s">
        <v>115</v>
      </c>
      <c r="K458" s="60" t="s">
        <v>558</v>
      </c>
      <c r="L458" s="60" t="s">
        <v>574</v>
      </c>
    </row>
    <row r="459" spans="4:12" x14ac:dyDescent="0.2">
      <c r="D459" s="1" t="s">
        <v>115</v>
      </c>
      <c r="K459" s="60" t="s">
        <v>558</v>
      </c>
      <c r="L459" s="60" t="s">
        <v>575</v>
      </c>
    </row>
    <row r="460" spans="4:12" x14ac:dyDescent="0.2">
      <c r="D460" s="1" t="s">
        <v>115</v>
      </c>
      <c r="K460" s="60" t="s">
        <v>558</v>
      </c>
      <c r="L460" s="60" t="s">
        <v>576</v>
      </c>
    </row>
    <row r="461" spans="4:12" x14ac:dyDescent="0.2">
      <c r="D461" s="1" t="s">
        <v>115</v>
      </c>
      <c r="K461" s="60" t="s">
        <v>558</v>
      </c>
      <c r="L461" s="60" t="s">
        <v>577</v>
      </c>
    </row>
    <row r="462" spans="4:12" x14ac:dyDescent="0.2">
      <c r="D462" s="1" t="s">
        <v>115</v>
      </c>
      <c r="K462" s="60" t="s">
        <v>558</v>
      </c>
      <c r="L462" s="60" t="s">
        <v>578</v>
      </c>
    </row>
    <row r="463" spans="4:12" x14ac:dyDescent="0.2">
      <c r="D463" s="1" t="s">
        <v>115</v>
      </c>
      <c r="K463" s="60" t="s">
        <v>558</v>
      </c>
      <c r="L463" s="60" t="s">
        <v>579</v>
      </c>
    </row>
    <row r="464" spans="4:12" x14ac:dyDescent="0.2">
      <c r="D464" s="1" t="s">
        <v>115</v>
      </c>
      <c r="K464" s="60" t="s">
        <v>558</v>
      </c>
      <c r="L464" s="60" t="s">
        <v>580</v>
      </c>
    </row>
    <row r="465" spans="4:12" x14ac:dyDescent="0.2">
      <c r="D465" s="1" t="s">
        <v>115</v>
      </c>
      <c r="K465" s="60" t="s">
        <v>558</v>
      </c>
      <c r="L465" s="60" t="s">
        <v>581</v>
      </c>
    </row>
    <row r="466" spans="4:12" x14ac:dyDescent="0.2">
      <c r="D466" s="1" t="s">
        <v>115</v>
      </c>
      <c r="K466" s="60" t="s">
        <v>558</v>
      </c>
      <c r="L466" s="60" t="s">
        <v>582</v>
      </c>
    </row>
    <row r="467" spans="4:12" x14ac:dyDescent="0.2">
      <c r="D467" s="1" t="s">
        <v>115</v>
      </c>
      <c r="K467" s="60" t="s">
        <v>558</v>
      </c>
      <c r="L467" s="60" t="s">
        <v>583</v>
      </c>
    </row>
    <row r="468" spans="4:12" x14ac:dyDescent="0.2">
      <c r="D468" s="1" t="s">
        <v>115</v>
      </c>
      <c r="K468" s="60" t="s">
        <v>1501</v>
      </c>
      <c r="L468" s="60" t="s">
        <v>585</v>
      </c>
    </row>
    <row r="469" spans="4:12" x14ac:dyDescent="0.2">
      <c r="D469" s="1" t="s">
        <v>115</v>
      </c>
      <c r="K469" s="60" t="s">
        <v>584</v>
      </c>
      <c r="L469" s="60" t="s">
        <v>586</v>
      </c>
    </row>
    <row r="470" spans="4:12" x14ac:dyDescent="0.2">
      <c r="D470" s="1" t="s">
        <v>115</v>
      </c>
      <c r="K470" s="60" t="s">
        <v>584</v>
      </c>
      <c r="L470" s="60" t="s">
        <v>587</v>
      </c>
    </row>
    <row r="471" spans="4:12" x14ac:dyDescent="0.2">
      <c r="D471" s="1" t="s">
        <v>115</v>
      </c>
      <c r="K471" s="60" t="s">
        <v>584</v>
      </c>
      <c r="L471" s="60" t="s">
        <v>588</v>
      </c>
    </row>
    <row r="472" spans="4:12" x14ac:dyDescent="0.2">
      <c r="D472" s="1" t="s">
        <v>115</v>
      </c>
      <c r="K472" s="60" t="s">
        <v>584</v>
      </c>
      <c r="L472" s="60" t="s">
        <v>589</v>
      </c>
    </row>
    <row r="473" spans="4:12" x14ac:dyDescent="0.2">
      <c r="D473" s="1" t="s">
        <v>115</v>
      </c>
      <c r="K473" s="60" t="s">
        <v>584</v>
      </c>
      <c r="L473" s="60" t="s">
        <v>590</v>
      </c>
    </row>
    <row r="474" spans="4:12" x14ac:dyDescent="0.2">
      <c r="D474" s="1" t="s">
        <v>115</v>
      </c>
      <c r="K474" s="60" t="s">
        <v>584</v>
      </c>
      <c r="L474" s="60" t="s">
        <v>591</v>
      </c>
    </row>
    <row r="475" spans="4:12" x14ac:dyDescent="0.2">
      <c r="D475" s="1" t="s">
        <v>115</v>
      </c>
      <c r="K475" s="60" t="s">
        <v>584</v>
      </c>
      <c r="L475" s="60" t="s">
        <v>592</v>
      </c>
    </row>
    <row r="476" spans="4:12" x14ac:dyDescent="0.2">
      <c r="D476" s="1" t="s">
        <v>115</v>
      </c>
      <c r="K476" s="60" t="s">
        <v>584</v>
      </c>
      <c r="L476" s="60" t="s">
        <v>593</v>
      </c>
    </row>
    <row r="477" spans="4:12" x14ac:dyDescent="0.2">
      <c r="D477" s="1" t="s">
        <v>115</v>
      </c>
      <c r="K477" s="60" t="s">
        <v>584</v>
      </c>
      <c r="L477" s="60" t="s">
        <v>594</v>
      </c>
    </row>
    <row r="478" spans="4:12" x14ac:dyDescent="0.2">
      <c r="D478" s="1" t="s">
        <v>115</v>
      </c>
      <c r="K478" s="60" t="s">
        <v>584</v>
      </c>
      <c r="L478" s="60" t="s">
        <v>595</v>
      </c>
    </row>
    <row r="479" spans="4:12" x14ac:dyDescent="0.2">
      <c r="D479" s="1" t="s">
        <v>115</v>
      </c>
      <c r="K479" s="60" t="s">
        <v>584</v>
      </c>
      <c r="L479" s="60" t="s">
        <v>596</v>
      </c>
    </row>
    <row r="480" spans="4:12" x14ac:dyDescent="0.2">
      <c r="D480" s="1" t="s">
        <v>115</v>
      </c>
      <c r="K480" s="60" t="s">
        <v>584</v>
      </c>
      <c r="L480" s="60" t="s">
        <v>597</v>
      </c>
    </row>
    <row r="481" spans="4:12" x14ac:dyDescent="0.2">
      <c r="D481" s="1" t="s">
        <v>115</v>
      </c>
      <c r="K481" s="60" t="s">
        <v>584</v>
      </c>
      <c r="L481" s="60" t="s">
        <v>598</v>
      </c>
    </row>
    <row r="482" spans="4:12" x14ac:dyDescent="0.2">
      <c r="D482" s="1" t="s">
        <v>115</v>
      </c>
      <c r="K482" s="60" t="s">
        <v>584</v>
      </c>
      <c r="L482" s="60" t="s">
        <v>599</v>
      </c>
    </row>
    <row r="483" spans="4:12" x14ac:dyDescent="0.2">
      <c r="D483" s="1" t="s">
        <v>115</v>
      </c>
      <c r="K483" s="60" t="s">
        <v>584</v>
      </c>
      <c r="L483" s="60" t="s">
        <v>600</v>
      </c>
    </row>
    <row r="484" spans="4:12" x14ac:dyDescent="0.2">
      <c r="D484" s="1" t="s">
        <v>115</v>
      </c>
      <c r="K484" s="60" t="s">
        <v>584</v>
      </c>
      <c r="L484" s="60" t="s">
        <v>601</v>
      </c>
    </row>
    <row r="485" spans="4:12" x14ac:dyDescent="0.2">
      <c r="D485" s="1" t="s">
        <v>115</v>
      </c>
      <c r="K485" s="60" t="s">
        <v>584</v>
      </c>
      <c r="L485" s="60" t="s">
        <v>602</v>
      </c>
    </row>
    <row r="486" spans="4:12" x14ac:dyDescent="0.2">
      <c r="D486" s="1" t="s">
        <v>115</v>
      </c>
      <c r="K486" s="60" t="s">
        <v>584</v>
      </c>
      <c r="L486" s="60" t="s">
        <v>603</v>
      </c>
    </row>
    <row r="487" spans="4:12" x14ac:dyDescent="0.2">
      <c r="D487" s="1" t="s">
        <v>115</v>
      </c>
      <c r="K487" s="60" t="s">
        <v>584</v>
      </c>
      <c r="L487" s="60" t="s">
        <v>604</v>
      </c>
    </row>
    <row r="488" spans="4:12" x14ac:dyDescent="0.2">
      <c r="D488" s="1" t="s">
        <v>115</v>
      </c>
      <c r="K488" s="60" t="s">
        <v>584</v>
      </c>
      <c r="L488" s="60" t="s">
        <v>605</v>
      </c>
    </row>
    <row r="489" spans="4:12" x14ac:dyDescent="0.2">
      <c r="D489" s="1" t="s">
        <v>115</v>
      </c>
      <c r="K489" s="60" t="s">
        <v>584</v>
      </c>
      <c r="L489" s="60" t="s">
        <v>606</v>
      </c>
    </row>
    <row r="490" spans="4:12" x14ac:dyDescent="0.2">
      <c r="D490" s="1" t="s">
        <v>115</v>
      </c>
      <c r="K490" s="60" t="s">
        <v>584</v>
      </c>
      <c r="L490" s="60" t="s">
        <v>607</v>
      </c>
    </row>
    <row r="491" spans="4:12" x14ac:dyDescent="0.2">
      <c r="D491" s="1" t="s">
        <v>115</v>
      </c>
      <c r="K491" s="60" t="s">
        <v>584</v>
      </c>
      <c r="L491" s="60" t="s">
        <v>608</v>
      </c>
    </row>
    <row r="492" spans="4:12" x14ac:dyDescent="0.2">
      <c r="D492" s="1" t="s">
        <v>115</v>
      </c>
      <c r="K492" s="60" t="s">
        <v>584</v>
      </c>
      <c r="L492" s="60" t="s">
        <v>478</v>
      </c>
    </row>
    <row r="493" spans="4:12" x14ac:dyDescent="0.2">
      <c r="D493" s="1" t="s">
        <v>115</v>
      </c>
      <c r="K493" s="60" t="s">
        <v>584</v>
      </c>
      <c r="L493" s="60" t="s">
        <v>609</v>
      </c>
    </row>
    <row r="494" spans="4:12" x14ac:dyDescent="0.2">
      <c r="D494" s="1" t="s">
        <v>115</v>
      </c>
      <c r="K494" s="60" t="s">
        <v>584</v>
      </c>
      <c r="L494" s="60" t="s">
        <v>610</v>
      </c>
    </row>
    <row r="495" spans="4:12" x14ac:dyDescent="0.2">
      <c r="D495" s="1" t="s">
        <v>115</v>
      </c>
      <c r="K495" s="60" t="s">
        <v>584</v>
      </c>
      <c r="L495" s="60" t="s">
        <v>611</v>
      </c>
    </row>
    <row r="496" spans="4:12" x14ac:dyDescent="0.2">
      <c r="D496" s="1" t="s">
        <v>115</v>
      </c>
      <c r="K496" s="60" t="s">
        <v>584</v>
      </c>
      <c r="L496" s="60" t="s">
        <v>612</v>
      </c>
    </row>
    <row r="497" spans="4:12" x14ac:dyDescent="0.2">
      <c r="D497" s="1" t="s">
        <v>115</v>
      </c>
      <c r="K497" s="60" t="s">
        <v>584</v>
      </c>
      <c r="L497" s="60" t="s">
        <v>613</v>
      </c>
    </row>
    <row r="498" spans="4:12" x14ac:dyDescent="0.2">
      <c r="D498" s="1" t="s">
        <v>115</v>
      </c>
      <c r="K498" s="60" t="s">
        <v>1502</v>
      </c>
      <c r="L498" s="60" t="s">
        <v>615</v>
      </c>
    </row>
    <row r="499" spans="4:12" x14ac:dyDescent="0.2">
      <c r="D499" s="1" t="s">
        <v>115</v>
      </c>
      <c r="K499" s="60" t="s">
        <v>614</v>
      </c>
      <c r="L499" s="60" t="s">
        <v>348</v>
      </c>
    </row>
    <row r="500" spans="4:12" x14ac:dyDescent="0.2">
      <c r="D500" s="1" t="s">
        <v>115</v>
      </c>
      <c r="K500" s="60" t="s">
        <v>614</v>
      </c>
      <c r="L500" s="60" t="s">
        <v>616</v>
      </c>
    </row>
    <row r="501" spans="4:12" x14ac:dyDescent="0.2">
      <c r="D501" s="1" t="s">
        <v>115</v>
      </c>
      <c r="K501" s="60" t="s">
        <v>614</v>
      </c>
      <c r="L501" s="60" t="s">
        <v>617</v>
      </c>
    </row>
    <row r="502" spans="4:12" x14ac:dyDescent="0.2">
      <c r="D502" s="1" t="s">
        <v>115</v>
      </c>
      <c r="K502" s="60" t="s">
        <v>614</v>
      </c>
      <c r="L502" s="60" t="s">
        <v>618</v>
      </c>
    </row>
    <row r="503" spans="4:12" x14ac:dyDescent="0.2">
      <c r="D503" s="1" t="s">
        <v>115</v>
      </c>
      <c r="K503" s="60" t="s">
        <v>614</v>
      </c>
      <c r="L503" s="60" t="s">
        <v>619</v>
      </c>
    </row>
    <row r="504" spans="4:12" x14ac:dyDescent="0.2">
      <c r="D504" s="1" t="s">
        <v>115</v>
      </c>
      <c r="K504" s="60" t="s">
        <v>614</v>
      </c>
      <c r="L504" s="60" t="s">
        <v>620</v>
      </c>
    </row>
    <row r="505" spans="4:12" x14ac:dyDescent="0.2">
      <c r="D505" s="1" t="s">
        <v>115</v>
      </c>
      <c r="K505" s="60" t="s">
        <v>614</v>
      </c>
      <c r="L505" s="60" t="s">
        <v>621</v>
      </c>
    </row>
    <row r="506" spans="4:12" x14ac:dyDescent="0.2">
      <c r="D506" s="1" t="s">
        <v>115</v>
      </c>
      <c r="K506" s="60" t="s">
        <v>614</v>
      </c>
      <c r="L506" s="60" t="s">
        <v>622</v>
      </c>
    </row>
    <row r="507" spans="4:12" x14ac:dyDescent="0.2">
      <c r="D507" s="1" t="s">
        <v>115</v>
      </c>
      <c r="K507" s="60" t="s">
        <v>614</v>
      </c>
      <c r="L507" s="60" t="s">
        <v>623</v>
      </c>
    </row>
    <row r="508" spans="4:12" x14ac:dyDescent="0.2">
      <c r="D508" s="1" t="s">
        <v>115</v>
      </c>
      <c r="K508" s="60" t="s">
        <v>614</v>
      </c>
      <c r="L508" s="60" t="s">
        <v>624</v>
      </c>
    </row>
    <row r="509" spans="4:12" x14ac:dyDescent="0.2">
      <c r="D509" s="1" t="s">
        <v>115</v>
      </c>
      <c r="K509" s="60" t="s">
        <v>614</v>
      </c>
      <c r="L509" s="60" t="s">
        <v>625</v>
      </c>
    </row>
    <row r="510" spans="4:12" x14ac:dyDescent="0.2">
      <c r="D510" s="1" t="s">
        <v>115</v>
      </c>
      <c r="K510" s="60" t="s">
        <v>614</v>
      </c>
      <c r="L510" s="60" t="s">
        <v>626</v>
      </c>
    </row>
    <row r="511" spans="4:12" x14ac:dyDescent="0.2">
      <c r="D511" s="1" t="s">
        <v>115</v>
      </c>
      <c r="K511" s="60" t="s">
        <v>614</v>
      </c>
      <c r="L511" s="60" t="s">
        <v>627</v>
      </c>
    </row>
    <row r="512" spans="4:12" x14ac:dyDescent="0.2">
      <c r="D512" s="1" t="s">
        <v>115</v>
      </c>
      <c r="K512" s="60" t="s">
        <v>614</v>
      </c>
      <c r="L512" s="60" t="s">
        <v>628</v>
      </c>
    </row>
    <row r="513" spans="4:12" x14ac:dyDescent="0.2">
      <c r="D513" s="1" t="s">
        <v>115</v>
      </c>
      <c r="K513" s="60" t="s">
        <v>614</v>
      </c>
      <c r="L513" s="60" t="s">
        <v>629</v>
      </c>
    </row>
    <row r="514" spans="4:12" x14ac:dyDescent="0.2">
      <c r="D514" s="1" t="s">
        <v>115</v>
      </c>
      <c r="K514" s="60" t="s">
        <v>614</v>
      </c>
      <c r="L514" s="60" t="s">
        <v>630</v>
      </c>
    </row>
    <row r="515" spans="4:12" x14ac:dyDescent="0.2">
      <c r="D515" s="1" t="s">
        <v>115</v>
      </c>
      <c r="K515" s="60" t="s">
        <v>614</v>
      </c>
      <c r="L515" s="60" t="s">
        <v>631</v>
      </c>
    </row>
    <row r="516" spans="4:12" x14ac:dyDescent="0.2">
      <c r="D516" s="1" t="s">
        <v>115</v>
      </c>
      <c r="K516" s="60" t="s">
        <v>614</v>
      </c>
      <c r="L516" s="60" t="s">
        <v>632</v>
      </c>
    </row>
    <row r="517" spans="4:12" x14ac:dyDescent="0.2">
      <c r="D517" s="1" t="s">
        <v>115</v>
      </c>
      <c r="K517" s="60" t="s">
        <v>614</v>
      </c>
      <c r="L517" s="60" t="s">
        <v>633</v>
      </c>
    </row>
    <row r="518" spans="4:12" x14ac:dyDescent="0.2">
      <c r="D518" s="1" t="s">
        <v>115</v>
      </c>
      <c r="K518" s="60" t="s">
        <v>614</v>
      </c>
      <c r="L518" s="60" t="s">
        <v>634</v>
      </c>
    </row>
    <row r="519" spans="4:12" x14ac:dyDescent="0.2">
      <c r="D519" s="1" t="s">
        <v>115</v>
      </c>
      <c r="K519" s="60" t="s">
        <v>614</v>
      </c>
      <c r="L519" s="60" t="s">
        <v>635</v>
      </c>
    </row>
    <row r="520" spans="4:12" x14ac:dyDescent="0.2">
      <c r="D520" s="1" t="s">
        <v>115</v>
      </c>
      <c r="K520" s="60" t="s">
        <v>614</v>
      </c>
      <c r="L520" s="60" t="s">
        <v>636</v>
      </c>
    </row>
    <row r="521" spans="4:12" x14ac:dyDescent="0.2">
      <c r="D521" s="1" t="s">
        <v>115</v>
      </c>
      <c r="K521" s="60" t="s">
        <v>614</v>
      </c>
      <c r="L521" s="60" t="s">
        <v>637</v>
      </c>
    </row>
    <row r="522" spans="4:12" x14ac:dyDescent="0.2">
      <c r="D522" s="1" t="s">
        <v>115</v>
      </c>
      <c r="K522" s="60" t="s">
        <v>614</v>
      </c>
      <c r="L522" s="60" t="s">
        <v>223</v>
      </c>
    </row>
    <row r="523" spans="4:12" x14ac:dyDescent="0.2">
      <c r="D523" s="1" t="s">
        <v>115</v>
      </c>
      <c r="K523" s="60" t="s">
        <v>614</v>
      </c>
      <c r="L523" s="60" t="s">
        <v>638</v>
      </c>
    </row>
    <row r="524" spans="4:12" x14ac:dyDescent="0.2">
      <c r="D524" s="1" t="s">
        <v>115</v>
      </c>
      <c r="K524" s="60" t="s">
        <v>614</v>
      </c>
      <c r="L524" s="60" t="s">
        <v>639</v>
      </c>
    </row>
    <row r="525" spans="4:12" x14ac:dyDescent="0.2">
      <c r="D525" s="1" t="s">
        <v>115</v>
      </c>
      <c r="K525" s="60" t="s">
        <v>614</v>
      </c>
      <c r="L525" s="60" t="s">
        <v>640</v>
      </c>
    </row>
    <row r="526" spans="4:12" x14ac:dyDescent="0.2">
      <c r="D526" s="1" t="s">
        <v>115</v>
      </c>
      <c r="K526" s="60" t="s">
        <v>614</v>
      </c>
      <c r="L526" s="60" t="s">
        <v>641</v>
      </c>
    </row>
    <row r="527" spans="4:12" x14ac:dyDescent="0.2">
      <c r="D527" s="1" t="s">
        <v>115</v>
      </c>
      <c r="K527" s="60" t="s">
        <v>614</v>
      </c>
      <c r="L527" s="60" t="s">
        <v>642</v>
      </c>
    </row>
    <row r="528" spans="4:12" x14ac:dyDescent="0.2">
      <c r="D528" s="1" t="s">
        <v>115</v>
      </c>
      <c r="K528" s="60" t="s">
        <v>1503</v>
      </c>
      <c r="L528" s="60" t="s">
        <v>644</v>
      </c>
    </row>
    <row r="529" spans="4:12" x14ac:dyDescent="0.2">
      <c r="D529" s="1" t="s">
        <v>115</v>
      </c>
      <c r="K529" s="60" t="s">
        <v>643</v>
      </c>
      <c r="L529" s="60" t="s">
        <v>645</v>
      </c>
    </row>
    <row r="530" spans="4:12" x14ac:dyDescent="0.2">
      <c r="D530" s="1" t="s">
        <v>115</v>
      </c>
      <c r="K530" s="60" t="s">
        <v>643</v>
      </c>
      <c r="L530" s="60" t="s">
        <v>646</v>
      </c>
    </row>
    <row r="531" spans="4:12" x14ac:dyDescent="0.2">
      <c r="D531" s="1" t="s">
        <v>115</v>
      </c>
      <c r="K531" s="60" t="s">
        <v>643</v>
      </c>
      <c r="L531" s="60" t="s">
        <v>647</v>
      </c>
    </row>
    <row r="532" spans="4:12" x14ac:dyDescent="0.2">
      <c r="D532" s="1" t="s">
        <v>115</v>
      </c>
      <c r="K532" s="60" t="s">
        <v>643</v>
      </c>
      <c r="L532" s="60" t="s">
        <v>648</v>
      </c>
    </row>
    <row r="533" spans="4:12" x14ac:dyDescent="0.2">
      <c r="D533" s="1" t="s">
        <v>115</v>
      </c>
      <c r="K533" s="60" t="s">
        <v>643</v>
      </c>
      <c r="L533" s="60" t="s">
        <v>649</v>
      </c>
    </row>
    <row r="534" spans="4:12" x14ac:dyDescent="0.2">
      <c r="D534" s="1" t="s">
        <v>115</v>
      </c>
      <c r="K534" s="60" t="s">
        <v>643</v>
      </c>
      <c r="L534" s="60" t="s">
        <v>650</v>
      </c>
    </row>
    <row r="535" spans="4:12" x14ac:dyDescent="0.2">
      <c r="D535" s="1" t="s">
        <v>115</v>
      </c>
      <c r="K535" s="60" t="s">
        <v>643</v>
      </c>
      <c r="L535" s="60" t="s">
        <v>651</v>
      </c>
    </row>
    <row r="536" spans="4:12" x14ac:dyDescent="0.2">
      <c r="D536" s="1" t="s">
        <v>115</v>
      </c>
      <c r="K536" s="60" t="s">
        <v>643</v>
      </c>
      <c r="L536" s="60" t="s">
        <v>652</v>
      </c>
    </row>
    <row r="537" spans="4:12" x14ac:dyDescent="0.2">
      <c r="D537" s="1" t="s">
        <v>115</v>
      </c>
      <c r="K537" s="60" t="s">
        <v>643</v>
      </c>
      <c r="L537" s="60" t="s">
        <v>653</v>
      </c>
    </row>
    <row r="538" spans="4:12" x14ac:dyDescent="0.2">
      <c r="D538" s="1" t="s">
        <v>115</v>
      </c>
      <c r="K538" s="60" t="s">
        <v>643</v>
      </c>
      <c r="L538" s="60" t="s">
        <v>654</v>
      </c>
    </row>
    <row r="539" spans="4:12" x14ac:dyDescent="0.2">
      <c r="D539" s="1" t="s">
        <v>115</v>
      </c>
      <c r="K539" s="60" t="s">
        <v>643</v>
      </c>
      <c r="L539" s="60" t="s">
        <v>655</v>
      </c>
    </row>
    <row r="540" spans="4:12" x14ac:dyDescent="0.2">
      <c r="D540" s="1" t="s">
        <v>115</v>
      </c>
      <c r="K540" s="60" t="s">
        <v>643</v>
      </c>
      <c r="L540" s="60" t="s">
        <v>656</v>
      </c>
    </row>
    <row r="541" spans="4:12" x14ac:dyDescent="0.2">
      <c r="D541" s="1" t="s">
        <v>115</v>
      </c>
      <c r="K541" s="60" t="s">
        <v>643</v>
      </c>
      <c r="L541" s="60" t="s">
        <v>657</v>
      </c>
    </row>
    <row r="542" spans="4:12" x14ac:dyDescent="0.2">
      <c r="D542" s="1" t="s">
        <v>115</v>
      </c>
      <c r="K542" s="60" t="s">
        <v>643</v>
      </c>
      <c r="L542" s="60" t="s">
        <v>658</v>
      </c>
    </row>
    <row r="543" spans="4:12" x14ac:dyDescent="0.2">
      <c r="D543" s="1" t="s">
        <v>115</v>
      </c>
      <c r="K543" s="60" t="s">
        <v>643</v>
      </c>
      <c r="L543" s="60" t="s">
        <v>659</v>
      </c>
    </row>
    <row r="544" spans="4:12" x14ac:dyDescent="0.2">
      <c r="D544" s="1" t="s">
        <v>115</v>
      </c>
      <c r="K544" s="60" t="s">
        <v>643</v>
      </c>
      <c r="L544" s="60" t="s">
        <v>660</v>
      </c>
    </row>
    <row r="545" spans="4:12" x14ac:dyDescent="0.2">
      <c r="D545" s="1" t="s">
        <v>115</v>
      </c>
      <c r="K545" s="60" t="s">
        <v>643</v>
      </c>
      <c r="L545" s="60" t="s">
        <v>661</v>
      </c>
    </row>
    <row r="546" spans="4:12" x14ac:dyDescent="0.2">
      <c r="D546" s="1" t="s">
        <v>115</v>
      </c>
      <c r="K546" s="60" t="s">
        <v>643</v>
      </c>
      <c r="L546" s="60" t="s">
        <v>662</v>
      </c>
    </row>
    <row r="547" spans="4:12" x14ac:dyDescent="0.2">
      <c r="D547" s="1" t="s">
        <v>115</v>
      </c>
      <c r="K547" s="60" t="s">
        <v>643</v>
      </c>
      <c r="L547" s="60" t="s">
        <v>663</v>
      </c>
    </row>
    <row r="548" spans="4:12" x14ac:dyDescent="0.2">
      <c r="D548" s="1" t="s">
        <v>115</v>
      </c>
      <c r="K548" s="60" t="s">
        <v>643</v>
      </c>
      <c r="L548" s="60" t="s">
        <v>664</v>
      </c>
    </row>
    <row r="549" spans="4:12" x14ac:dyDescent="0.2">
      <c r="D549" s="1" t="s">
        <v>115</v>
      </c>
      <c r="K549" s="60" t="s">
        <v>643</v>
      </c>
      <c r="L549" s="60" t="s">
        <v>665</v>
      </c>
    </row>
    <row r="550" spans="4:12" x14ac:dyDescent="0.2">
      <c r="D550" s="1" t="s">
        <v>115</v>
      </c>
      <c r="K550" s="60" t="s">
        <v>643</v>
      </c>
      <c r="L550" s="60" t="s">
        <v>666</v>
      </c>
    </row>
    <row r="551" spans="4:12" x14ac:dyDescent="0.2">
      <c r="D551" s="1" t="s">
        <v>115</v>
      </c>
      <c r="K551" s="60" t="s">
        <v>643</v>
      </c>
      <c r="L551" s="60" t="s">
        <v>667</v>
      </c>
    </row>
    <row r="552" spans="4:12" x14ac:dyDescent="0.2">
      <c r="D552" s="1" t="s">
        <v>115</v>
      </c>
      <c r="K552" s="60" t="s">
        <v>643</v>
      </c>
      <c r="L552" s="60" t="s">
        <v>668</v>
      </c>
    </row>
    <row r="553" spans="4:12" x14ac:dyDescent="0.2">
      <c r="D553" s="1" t="s">
        <v>115</v>
      </c>
      <c r="K553" s="60" t="s">
        <v>643</v>
      </c>
      <c r="L553" s="60" t="s">
        <v>307</v>
      </c>
    </row>
    <row r="554" spans="4:12" x14ac:dyDescent="0.2">
      <c r="D554" s="1" t="s">
        <v>115</v>
      </c>
      <c r="K554" s="60" t="s">
        <v>643</v>
      </c>
      <c r="L554" s="60" t="s">
        <v>669</v>
      </c>
    </row>
    <row r="555" spans="4:12" x14ac:dyDescent="0.2">
      <c r="D555" s="1" t="s">
        <v>115</v>
      </c>
      <c r="K555" s="60" t="s">
        <v>643</v>
      </c>
      <c r="L555" s="60" t="s">
        <v>670</v>
      </c>
    </row>
    <row r="556" spans="4:12" x14ac:dyDescent="0.2">
      <c r="D556" s="1" t="s">
        <v>115</v>
      </c>
      <c r="K556" s="60" t="s">
        <v>643</v>
      </c>
      <c r="L556" s="60" t="s">
        <v>671</v>
      </c>
    </row>
    <row r="557" spans="4:12" x14ac:dyDescent="0.2">
      <c r="D557" s="1" t="s">
        <v>115</v>
      </c>
      <c r="K557" s="60" t="s">
        <v>643</v>
      </c>
      <c r="L557" s="60" t="s">
        <v>672</v>
      </c>
    </row>
    <row r="558" spans="4:12" x14ac:dyDescent="0.2">
      <c r="D558" s="1" t="s">
        <v>115</v>
      </c>
      <c r="K558" s="60" t="s">
        <v>643</v>
      </c>
      <c r="L558" s="60" t="s">
        <v>673</v>
      </c>
    </row>
    <row r="559" spans="4:12" x14ac:dyDescent="0.2">
      <c r="D559" s="1" t="s">
        <v>115</v>
      </c>
      <c r="K559" s="60" t="s">
        <v>643</v>
      </c>
      <c r="L559" s="60" t="s">
        <v>674</v>
      </c>
    </row>
    <row r="560" spans="4:12" x14ac:dyDescent="0.2">
      <c r="D560" s="1" t="s">
        <v>115</v>
      </c>
      <c r="K560" s="60" t="s">
        <v>643</v>
      </c>
      <c r="L560" s="60" t="s">
        <v>675</v>
      </c>
    </row>
    <row r="561" spans="4:12" x14ac:dyDescent="0.2">
      <c r="D561" s="1" t="s">
        <v>115</v>
      </c>
      <c r="K561" s="60" t="s">
        <v>643</v>
      </c>
      <c r="L561" s="60" t="s">
        <v>676</v>
      </c>
    </row>
    <row r="562" spans="4:12" x14ac:dyDescent="0.2">
      <c r="D562" s="1" t="s">
        <v>115</v>
      </c>
      <c r="K562" s="60" t="s">
        <v>643</v>
      </c>
      <c r="L562" s="60" t="s">
        <v>677</v>
      </c>
    </row>
    <row r="563" spans="4:12" x14ac:dyDescent="0.2">
      <c r="D563" s="1" t="s">
        <v>115</v>
      </c>
      <c r="K563" s="60" t="s">
        <v>643</v>
      </c>
      <c r="L563" s="60" t="s">
        <v>678</v>
      </c>
    </row>
    <row r="564" spans="4:12" x14ac:dyDescent="0.2">
      <c r="D564" s="1" t="s">
        <v>115</v>
      </c>
      <c r="K564" s="60" t="s">
        <v>643</v>
      </c>
      <c r="L564" s="60" t="s">
        <v>679</v>
      </c>
    </row>
    <row r="565" spans="4:12" x14ac:dyDescent="0.2">
      <c r="D565" s="1" t="s">
        <v>115</v>
      </c>
      <c r="K565" s="60" t="s">
        <v>643</v>
      </c>
      <c r="L565" s="60" t="s">
        <v>680</v>
      </c>
    </row>
    <row r="566" spans="4:12" x14ac:dyDescent="0.2">
      <c r="D566" s="1" t="s">
        <v>115</v>
      </c>
      <c r="K566" s="60" t="s">
        <v>643</v>
      </c>
      <c r="L566" s="60" t="s">
        <v>185</v>
      </c>
    </row>
    <row r="567" spans="4:12" x14ac:dyDescent="0.2">
      <c r="D567" s="1" t="s">
        <v>115</v>
      </c>
      <c r="K567" s="60" t="s">
        <v>643</v>
      </c>
      <c r="L567" s="60" t="s">
        <v>681</v>
      </c>
    </row>
    <row r="568" spans="4:12" x14ac:dyDescent="0.2">
      <c r="D568" s="1" t="s">
        <v>115</v>
      </c>
      <c r="K568" s="60" t="s">
        <v>643</v>
      </c>
      <c r="L568" s="60" t="s">
        <v>682</v>
      </c>
    </row>
    <row r="569" spans="4:12" x14ac:dyDescent="0.2">
      <c r="D569" s="1" t="s">
        <v>115</v>
      </c>
      <c r="K569" s="60" t="s">
        <v>643</v>
      </c>
      <c r="L569" s="60" t="s">
        <v>683</v>
      </c>
    </row>
    <row r="570" spans="4:12" x14ac:dyDescent="0.2">
      <c r="D570" s="1" t="s">
        <v>115</v>
      </c>
      <c r="K570" s="60" t="s">
        <v>643</v>
      </c>
      <c r="L570" s="60" t="s">
        <v>684</v>
      </c>
    </row>
    <row r="571" spans="4:12" x14ac:dyDescent="0.2">
      <c r="D571" s="1" t="s">
        <v>115</v>
      </c>
      <c r="K571" s="60" t="s">
        <v>643</v>
      </c>
      <c r="L571" s="60" t="s">
        <v>685</v>
      </c>
    </row>
    <row r="572" spans="4:12" x14ac:dyDescent="0.2">
      <c r="D572" s="1" t="s">
        <v>115</v>
      </c>
      <c r="K572" s="60" t="s">
        <v>643</v>
      </c>
      <c r="L572" s="60" t="s">
        <v>686</v>
      </c>
    </row>
    <row r="573" spans="4:12" x14ac:dyDescent="0.2">
      <c r="D573" s="1" t="s">
        <v>115</v>
      </c>
      <c r="K573" s="60" t="s">
        <v>643</v>
      </c>
      <c r="L573" s="60" t="s">
        <v>687</v>
      </c>
    </row>
    <row r="574" spans="4:12" x14ac:dyDescent="0.2">
      <c r="D574" s="1" t="s">
        <v>115</v>
      </c>
      <c r="K574" s="60" t="s">
        <v>643</v>
      </c>
      <c r="L574" s="60" t="s">
        <v>688</v>
      </c>
    </row>
    <row r="575" spans="4:12" x14ac:dyDescent="0.2">
      <c r="D575" s="1" t="s">
        <v>115</v>
      </c>
      <c r="K575" s="60" t="s">
        <v>643</v>
      </c>
      <c r="L575" s="60" t="s">
        <v>689</v>
      </c>
    </row>
    <row r="576" spans="4:12" x14ac:dyDescent="0.2">
      <c r="D576" s="1" t="s">
        <v>115</v>
      </c>
      <c r="K576" s="60" t="s">
        <v>643</v>
      </c>
      <c r="L576" s="60" t="s">
        <v>690</v>
      </c>
    </row>
    <row r="577" spans="4:12" x14ac:dyDescent="0.2">
      <c r="D577" s="1" t="s">
        <v>115</v>
      </c>
      <c r="K577" s="60" t="s">
        <v>643</v>
      </c>
      <c r="L577" s="60" t="s">
        <v>691</v>
      </c>
    </row>
    <row r="578" spans="4:12" x14ac:dyDescent="0.2">
      <c r="D578" s="1" t="s">
        <v>115</v>
      </c>
      <c r="K578" s="60" t="s">
        <v>643</v>
      </c>
      <c r="L578" s="60" t="s">
        <v>692</v>
      </c>
    </row>
    <row r="579" spans="4:12" x14ac:dyDescent="0.2">
      <c r="D579" s="1" t="s">
        <v>115</v>
      </c>
      <c r="K579" s="60" t="s">
        <v>643</v>
      </c>
      <c r="L579" s="60" t="s">
        <v>693</v>
      </c>
    </row>
    <row r="580" spans="4:12" x14ac:dyDescent="0.2">
      <c r="D580" s="1" t="s">
        <v>115</v>
      </c>
      <c r="K580" s="60" t="s">
        <v>643</v>
      </c>
      <c r="L580" s="60" t="s">
        <v>694</v>
      </c>
    </row>
    <row r="581" spans="4:12" x14ac:dyDescent="0.2">
      <c r="D581" s="1" t="s">
        <v>115</v>
      </c>
      <c r="K581" s="60" t="s">
        <v>643</v>
      </c>
      <c r="L581" s="60" t="s">
        <v>535</v>
      </c>
    </row>
    <row r="582" spans="4:12" x14ac:dyDescent="0.2">
      <c r="D582" s="1" t="s">
        <v>115</v>
      </c>
      <c r="K582" s="60" t="s">
        <v>643</v>
      </c>
      <c r="L582" s="60" t="s">
        <v>695</v>
      </c>
    </row>
    <row r="583" spans="4:12" x14ac:dyDescent="0.2">
      <c r="D583" s="1" t="s">
        <v>115</v>
      </c>
      <c r="K583" s="60" t="s">
        <v>643</v>
      </c>
      <c r="L583" s="60" t="s">
        <v>696</v>
      </c>
    </row>
    <row r="584" spans="4:12" x14ac:dyDescent="0.2">
      <c r="D584" s="1" t="s">
        <v>115</v>
      </c>
      <c r="K584" s="60" t="s">
        <v>643</v>
      </c>
      <c r="L584" s="60" t="s">
        <v>697</v>
      </c>
    </row>
    <row r="585" spans="4:12" x14ac:dyDescent="0.2">
      <c r="D585" s="1" t="s">
        <v>115</v>
      </c>
      <c r="K585" s="60" t="s">
        <v>643</v>
      </c>
      <c r="L585" s="60" t="s">
        <v>698</v>
      </c>
    </row>
    <row r="586" spans="4:12" x14ac:dyDescent="0.2">
      <c r="D586" s="1" t="s">
        <v>115</v>
      </c>
      <c r="K586" s="60" t="s">
        <v>643</v>
      </c>
      <c r="L586" s="60" t="s">
        <v>699</v>
      </c>
    </row>
    <row r="587" spans="4:12" x14ac:dyDescent="0.2">
      <c r="D587" s="1" t="s">
        <v>115</v>
      </c>
      <c r="K587" s="60" t="s">
        <v>643</v>
      </c>
      <c r="L587" s="60" t="s">
        <v>700</v>
      </c>
    </row>
    <row r="588" spans="4:12" x14ac:dyDescent="0.2">
      <c r="D588" s="1" t="s">
        <v>115</v>
      </c>
      <c r="K588" s="60" t="s">
        <v>643</v>
      </c>
      <c r="L588" s="60" t="s">
        <v>206</v>
      </c>
    </row>
    <row r="589" spans="4:12" x14ac:dyDescent="0.2">
      <c r="D589" s="1" t="s">
        <v>115</v>
      </c>
      <c r="K589" s="60" t="s">
        <v>643</v>
      </c>
      <c r="L589" s="60" t="s">
        <v>701</v>
      </c>
    </row>
    <row r="590" spans="4:12" x14ac:dyDescent="0.2">
      <c r="D590" s="1" t="s">
        <v>115</v>
      </c>
      <c r="K590" s="60" t="s">
        <v>643</v>
      </c>
      <c r="L590" s="60" t="s">
        <v>702</v>
      </c>
    </row>
    <row r="591" spans="4:12" x14ac:dyDescent="0.2">
      <c r="D591" s="1" t="s">
        <v>115</v>
      </c>
      <c r="K591" s="60" t="s">
        <v>643</v>
      </c>
      <c r="L591" s="60" t="s">
        <v>703</v>
      </c>
    </row>
    <row r="592" spans="4:12" x14ac:dyDescent="0.2">
      <c r="D592" s="1" t="s">
        <v>115</v>
      </c>
      <c r="K592" s="60" t="s">
        <v>643</v>
      </c>
      <c r="L592" s="60" t="s">
        <v>704</v>
      </c>
    </row>
    <row r="593" spans="4:12" x14ac:dyDescent="0.2">
      <c r="D593" s="1" t="s">
        <v>115</v>
      </c>
      <c r="K593" s="60" t="s">
        <v>643</v>
      </c>
      <c r="L593" s="60" t="s">
        <v>705</v>
      </c>
    </row>
    <row r="594" spans="4:12" x14ac:dyDescent="0.2">
      <c r="D594" s="1" t="s">
        <v>115</v>
      </c>
      <c r="K594" s="60" t="s">
        <v>643</v>
      </c>
      <c r="L594" s="60" t="s">
        <v>706</v>
      </c>
    </row>
    <row r="595" spans="4:12" x14ac:dyDescent="0.2">
      <c r="D595" s="1" t="s">
        <v>115</v>
      </c>
      <c r="K595" s="60" t="s">
        <v>643</v>
      </c>
      <c r="L595" s="60" t="s">
        <v>707</v>
      </c>
    </row>
    <row r="596" spans="4:12" x14ac:dyDescent="0.2">
      <c r="D596" s="1" t="s">
        <v>115</v>
      </c>
      <c r="K596" s="60" t="s">
        <v>643</v>
      </c>
      <c r="L596" s="60" t="s">
        <v>708</v>
      </c>
    </row>
    <row r="597" spans="4:12" x14ac:dyDescent="0.2">
      <c r="D597" s="1" t="s">
        <v>115</v>
      </c>
      <c r="K597" s="60" t="s">
        <v>643</v>
      </c>
      <c r="L597" s="60" t="s">
        <v>709</v>
      </c>
    </row>
    <row r="598" spans="4:12" x14ac:dyDescent="0.2">
      <c r="D598" s="1" t="s">
        <v>115</v>
      </c>
      <c r="K598" s="60" t="s">
        <v>643</v>
      </c>
      <c r="L598" s="60" t="s">
        <v>710</v>
      </c>
    </row>
    <row r="599" spans="4:12" x14ac:dyDescent="0.2">
      <c r="D599" s="1" t="s">
        <v>115</v>
      </c>
      <c r="K599" s="60" t="s">
        <v>643</v>
      </c>
      <c r="L599" s="60" t="s">
        <v>711</v>
      </c>
    </row>
    <row r="600" spans="4:12" x14ac:dyDescent="0.2">
      <c r="D600" s="1" t="s">
        <v>115</v>
      </c>
      <c r="K600" s="60" t="s">
        <v>643</v>
      </c>
      <c r="L600" s="60" t="s">
        <v>712</v>
      </c>
    </row>
    <row r="601" spans="4:12" x14ac:dyDescent="0.2">
      <c r="D601" s="1" t="s">
        <v>115</v>
      </c>
      <c r="K601" s="60" t="s">
        <v>643</v>
      </c>
      <c r="L601" s="60" t="s">
        <v>713</v>
      </c>
    </row>
    <row r="602" spans="4:12" x14ac:dyDescent="0.2">
      <c r="D602" s="1" t="s">
        <v>115</v>
      </c>
      <c r="K602" s="60" t="s">
        <v>643</v>
      </c>
      <c r="L602" s="60" t="s">
        <v>714</v>
      </c>
    </row>
    <row r="603" spans="4:12" x14ac:dyDescent="0.2">
      <c r="D603" s="1" t="s">
        <v>115</v>
      </c>
      <c r="K603" s="60" t="s">
        <v>643</v>
      </c>
      <c r="L603" s="60" t="s">
        <v>715</v>
      </c>
    </row>
    <row r="604" spans="4:12" x14ac:dyDescent="0.2">
      <c r="D604" s="1" t="s">
        <v>115</v>
      </c>
      <c r="K604" s="60" t="s">
        <v>643</v>
      </c>
      <c r="L604" s="60" t="s">
        <v>716</v>
      </c>
    </row>
    <row r="605" spans="4:12" x14ac:dyDescent="0.2">
      <c r="D605" s="1" t="s">
        <v>115</v>
      </c>
      <c r="K605" s="60" t="s">
        <v>643</v>
      </c>
      <c r="L605" s="60" t="s">
        <v>717</v>
      </c>
    </row>
    <row r="606" spans="4:12" x14ac:dyDescent="0.2">
      <c r="D606" s="1" t="s">
        <v>115</v>
      </c>
      <c r="K606" s="60" t="s">
        <v>643</v>
      </c>
      <c r="L606" s="60" t="s">
        <v>718</v>
      </c>
    </row>
    <row r="607" spans="4:12" x14ac:dyDescent="0.2">
      <c r="D607" s="1" t="s">
        <v>115</v>
      </c>
      <c r="K607" s="60" t="s">
        <v>643</v>
      </c>
      <c r="L607" s="60" t="s">
        <v>224</v>
      </c>
    </row>
    <row r="608" spans="4:12" x14ac:dyDescent="0.2">
      <c r="D608" s="1" t="s">
        <v>115</v>
      </c>
      <c r="K608" s="60" t="s">
        <v>643</v>
      </c>
      <c r="L608" s="60" t="s">
        <v>719</v>
      </c>
    </row>
    <row r="609" spans="4:12" x14ac:dyDescent="0.2">
      <c r="D609" s="1" t="s">
        <v>115</v>
      </c>
      <c r="K609" s="60" t="s">
        <v>643</v>
      </c>
      <c r="L609" s="60" t="s">
        <v>720</v>
      </c>
    </row>
    <row r="610" spans="4:12" x14ac:dyDescent="0.2">
      <c r="D610" s="1" t="s">
        <v>115</v>
      </c>
      <c r="K610" s="60" t="s">
        <v>643</v>
      </c>
      <c r="L610" s="60" t="s">
        <v>721</v>
      </c>
    </row>
    <row r="611" spans="4:12" x14ac:dyDescent="0.2">
      <c r="D611" s="1" t="s">
        <v>115</v>
      </c>
      <c r="K611" s="60" t="s">
        <v>643</v>
      </c>
      <c r="L611" s="60" t="s">
        <v>722</v>
      </c>
    </row>
    <row r="612" spans="4:12" x14ac:dyDescent="0.2">
      <c r="D612" s="1" t="s">
        <v>115</v>
      </c>
      <c r="K612" s="60" t="s">
        <v>643</v>
      </c>
      <c r="L612" s="60" t="s">
        <v>723</v>
      </c>
    </row>
    <row r="613" spans="4:12" x14ac:dyDescent="0.2">
      <c r="D613" s="1" t="s">
        <v>115</v>
      </c>
      <c r="K613" s="60" t="s">
        <v>643</v>
      </c>
      <c r="L613" s="60" t="s">
        <v>724</v>
      </c>
    </row>
    <row r="614" spans="4:12" x14ac:dyDescent="0.2">
      <c r="D614" s="1" t="s">
        <v>115</v>
      </c>
      <c r="K614" s="60" t="s">
        <v>643</v>
      </c>
      <c r="L614" s="60" t="s">
        <v>725</v>
      </c>
    </row>
    <row r="615" spans="4:12" x14ac:dyDescent="0.2">
      <c r="D615" s="1" t="s">
        <v>115</v>
      </c>
      <c r="K615" s="60" t="s">
        <v>643</v>
      </c>
      <c r="L615" s="60" t="s">
        <v>726</v>
      </c>
    </row>
    <row r="616" spans="4:12" x14ac:dyDescent="0.2">
      <c r="D616" s="1" t="s">
        <v>115</v>
      </c>
      <c r="K616" s="60" t="s">
        <v>643</v>
      </c>
      <c r="L616" s="60" t="s">
        <v>727</v>
      </c>
    </row>
    <row r="617" spans="4:12" x14ac:dyDescent="0.2">
      <c r="D617" s="1" t="s">
        <v>115</v>
      </c>
      <c r="K617" s="60" t="s">
        <v>643</v>
      </c>
      <c r="L617" s="60" t="s">
        <v>728</v>
      </c>
    </row>
    <row r="618" spans="4:12" x14ac:dyDescent="0.2">
      <c r="D618" s="1" t="s">
        <v>115</v>
      </c>
      <c r="K618" s="60" t="s">
        <v>643</v>
      </c>
      <c r="L618" s="60" t="s">
        <v>729</v>
      </c>
    </row>
    <row r="619" spans="4:12" x14ac:dyDescent="0.2">
      <c r="D619" s="1" t="s">
        <v>115</v>
      </c>
      <c r="K619" s="60" t="s">
        <v>643</v>
      </c>
      <c r="L619" s="60" t="s">
        <v>730</v>
      </c>
    </row>
    <row r="620" spans="4:12" x14ac:dyDescent="0.2">
      <c r="D620" s="1" t="s">
        <v>115</v>
      </c>
      <c r="K620" s="60" t="s">
        <v>643</v>
      </c>
      <c r="L620" s="60" t="s">
        <v>731</v>
      </c>
    </row>
    <row r="621" spans="4:12" x14ac:dyDescent="0.2">
      <c r="D621" s="1" t="s">
        <v>115</v>
      </c>
      <c r="K621" s="60" t="s">
        <v>643</v>
      </c>
      <c r="L621" s="60" t="s">
        <v>732</v>
      </c>
    </row>
    <row r="622" spans="4:12" x14ac:dyDescent="0.2">
      <c r="D622" s="1" t="s">
        <v>115</v>
      </c>
      <c r="K622" s="60" t="s">
        <v>643</v>
      </c>
      <c r="L622" s="60" t="s">
        <v>733</v>
      </c>
    </row>
    <row r="623" spans="4:12" x14ac:dyDescent="0.2">
      <c r="D623" s="1" t="s">
        <v>115</v>
      </c>
      <c r="K623" s="60" t="s">
        <v>643</v>
      </c>
      <c r="L623" s="60" t="s">
        <v>734</v>
      </c>
    </row>
    <row r="624" spans="4:12" x14ac:dyDescent="0.2">
      <c r="D624" s="1" t="s">
        <v>115</v>
      </c>
      <c r="K624" s="60" t="s">
        <v>643</v>
      </c>
      <c r="L624" s="60" t="s">
        <v>735</v>
      </c>
    </row>
    <row r="625" spans="4:12" x14ac:dyDescent="0.2">
      <c r="D625" s="1" t="s">
        <v>115</v>
      </c>
      <c r="K625" s="60" t="s">
        <v>643</v>
      </c>
      <c r="L625" s="60" t="s">
        <v>736</v>
      </c>
    </row>
    <row r="626" spans="4:12" x14ac:dyDescent="0.2">
      <c r="D626" s="1" t="s">
        <v>115</v>
      </c>
      <c r="K626" s="60" t="s">
        <v>643</v>
      </c>
      <c r="L626" s="60" t="s">
        <v>737</v>
      </c>
    </row>
    <row r="627" spans="4:12" x14ac:dyDescent="0.2">
      <c r="D627" s="1" t="s">
        <v>115</v>
      </c>
      <c r="K627" s="60" t="s">
        <v>643</v>
      </c>
      <c r="L627" s="60" t="s">
        <v>738</v>
      </c>
    </row>
    <row r="628" spans="4:12" x14ac:dyDescent="0.2">
      <c r="D628" s="1" t="s">
        <v>115</v>
      </c>
      <c r="K628" s="60" t="s">
        <v>643</v>
      </c>
      <c r="L628" s="60" t="s">
        <v>739</v>
      </c>
    </row>
    <row r="629" spans="4:12" x14ac:dyDescent="0.2">
      <c r="D629" s="1" t="s">
        <v>115</v>
      </c>
      <c r="K629" s="60" t="s">
        <v>643</v>
      </c>
      <c r="L629" s="60" t="s">
        <v>740</v>
      </c>
    </row>
    <row r="630" spans="4:12" x14ac:dyDescent="0.2">
      <c r="D630" s="1" t="s">
        <v>115</v>
      </c>
      <c r="K630" s="60" t="s">
        <v>643</v>
      </c>
      <c r="L630" s="60" t="s">
        <v>741</v>
      </c>
    </row>
    <row r="631" spans="4:12" x14ac:dyDescent="0.2">
      <c r="D631" s="1" t="s">
        <v>115</v>
      </c>
      <c r="K631" s="60" t="s">
        <v>643</v>
      </c>
      <c r="L631" s="60" t="s">
        <v>742</v>
      </c>
    </row>
    <row r="632" spans="4:12" x14ac:dyDescent="0.2">
      <c r="D632" s="1" t="s">
        <v>115</v>
      </c>
      <c r="K632" s="60" t="s">
        <v>643</v>
      </c>
      <c r="L632" s="60" t="s">
        <v>743</v>
      </c>
    </row>
    <row r="633" spans="4:12" x14ac:dyDescent="0.2">
      <c r="D633" s="1" t="s">
        <v>115</v>
      </c>
      <c r="K633" s="60" t="s">
        <v>643</v>
      </c>
      <c r="L633" s="60" t="s">
        <v>744</v>
      </c>
    </row>
    <row r="634" spans="4:12" x14ac:dyDescent="0.2">
      <c r="D634" s="1" t="s">
        <v>115</v>
      </c>
      <c r="K634" s="60" t="s">
        <v>643</v>
      </c>
      <c r="L634" s="60" t="s">
        <v>252</v>
      </c>
    </row>
    <row r="635" spans="4:12" x14ac:dyDescent="0.2">
      <c r="D635" s="1" t="s">
        <v>115</v>
      </c>
      <c r="K635" s="60" t="s">
        <v>643</v>
      </c>
      <c r="L635" s="60" t="s">
        <v>745</v>
      </c>
    </row>
    <row r="636" spans="4:12" x14ac:dyDescent="0.2">
      <c r="D636" s="1" t="s">
        <v>115</v>
      </c>
      <c r="K636" s="60" t="s">
        <v>643</v>
      </c>
      <c r="L636" s="60" t="s">
        <v>746</v>
      </c>
    </row>
    <row r="637" spans="4:12" x14ac:dyDescent="0.2">
      <c r="D637" s="1" t="s">
        <v>115</v>
      </c>
      <c r="K637" s="60" t="s">
        <v>643</v>
      </c>
      <c r="L637" s="60" t="s">
        <v>747</v>
      </c>
    </row>
    <row r="638" spans="4:12" x14ac:dyDescent="0.2">
      <c r="D638" s="1" t="s">
        <v>115</v>
      </c>
      <c r="K638" s="60" t="s">
        <v>643</v>
      </c>
      <c r="L638" s="60" t="s">
        <v>748</v>
      </c>
    </row>
    <row r="639" spans="4:12" x14ac:dyDescent="0.2">
      <c r="D639" s="1" t="s">
        <v>115</v>
      </c>
      <c r="K639" s="60" t="s">
        <v>643</v>
      </c>
      <c r="L639" s="60" t="s">
        <v>749</v>
      </c>
    </row>
    <row r="640" spans="4:12" x14ac:dyDescent="0.2">
      <c r="D640" s="1" t="s">
        <v>115</v>
      </c>
      <c r="K640" s="60" t="s">
        <v>643</v>
      </c>
      <c r="L640" s="60" t="s">
        <v>750</v>
      </c>
    </row>
    <row r="641" spans="4:12" x14ac:dyDescent="0.2">
      <c r="D641" s="1" t="s">
        <v>115</v>
      </c>
      <c r="K641" s="60" t="s">
        <v>643</v>
      </c>
      <c r="L641" s="60" t="s">
        <v>751</v>
      </c>
    </row>
    <row r="642" spans="4:12" x14ac:dyDescent="0.2">
      <c r="D642" s="1" t="s">
        <v>115</v>
      </c>
      <c r="K642" s="60" t="s">
        <v>643</v>
      </c>
      <c r="L642" s="60" t="s">
        <v>752</v>
      </c>
    </row>
    <row r="643" spans="4:12" x14ac:dyDescent="0.2">
      <c r="D643" s="1" t="s">
        <v>115</v>
      </c>
      <c r="K643" s="60" t="s">
        <v>643</v>
      </c>
      <c r="L643" s="60" t="s">
        <v>753</v>
      </c>
    </row>
    <row r="644" spans="4:12" x14ac:dyDescent="0.2">
      <c r="D644" s="1" t="s">
        <v>115</v>
      </c>
      <c r="K644" s="60" t="s">
        <v>643</v>
      </c>
      <c r="L644" s="60" t="s">
        <v>754</v>
      </c>
    </row>
    <row r="645" spans="4:12" x14ac:dyDescent="0.2">
      <c r="D645" s="1" t="s">
        <v>115</v>
      </c>
      <c r="K645" s="60" t="s">
        <v>1504</v>
      </c>
      <c r="L645" s="60" t="s">
        <v>756</v>
      </c>
    </row>
    <row r="646" spans="4:12" x14ac:dyDescent="0.2">
      <c r="D646" s="1" t="s">
        <v>115</v>
      </c>
      <c r="K646" s="60" t="s">
        <v>755</v>
      </c>
      <c r="L646" s="60" t="s">
        <v>757</v>
      </c>
    </row>
    <row r="647" spans="4:12" x14ac:dyDescent="0.2">
      <c r="D647" s="1" t="s">
        <v>115</v>
      </c>
      <c r="K647" s="60" t="s">
        <v>755</v>
      </c>
      <c r="L647" s="60" t="s">
        <v>758</v>
      </c>
    </row>
    <row r="648" spans="4:12" x14ac:dyDescent="0.2">
      <c r="D648" s="1" t="s">
        <v>115</v>
      </c>
      <c r="K648" s="60" t="s">
        <v>755</v>
      </c>
      <c r="L648" s="60" t="s">
        <v>759</v>
      </c>
    </row>
    <row r="649" spans="4:12" x14ac:dyDescent="0.2">
      <c r="D649" s="1" t="s">
        <v>115</v>
      </c>
      <c r="K649" s="60" t="s">
        <v>755</v>
      </c>
      <c r="L649" s="60" t="s">
        <v>760</v>
      </c>
    </row>
    <row r="650" spans="4:12" x14ac:dyDescent="0.2">
      <c r="D650" s="1" t="s">
        <v>115</v>
      </c>
      <c r="K650" s="60" t="s">
        <v>755</v>
      </c>
      <c r="L650" s="60" t="s">
        <v>761</v>
      </c>
    </row>
    <row r="651" spans="4:12" x14ac:dyDescent="0.2">
      <c r="D651" s="1" t="s">
        <v>115</v>
      </c>
      <c r="K651" s="60" t="s">
        <v>755</v>
      </c>
      <c r="L651" s="60" t="s">
        <v>762</v>
      </c>
    </row>
    <row r="652" spans="4:12" x14ac:dyDescent="0.2">
      <c r="D652" s="1" t="s">
        <v>115</v>
      </c>
      <c r="K652" s="60" t="s">
        <v>755</v>
      </c>
      <c r="L652" s="60" t="s">
        <v>283</v>
      </c>
    </row>
    <row r="653" spans="4:12" x14ac:dyDescent="0.2">
      <c r="D653" s="1" t="s">
        <v>115</v>
      </c>
      <c r="K653" s="60" t="s">
        <v>755</v>
      </c>
      <c r="L653" s="60" t="s">
        <v>763</v>
      </c>
    </row>
    <row r="654" spans="4:12" x14ac:dyDescent="0.2">
      <c r="D654" s="1" t="s">
        <v>115</v>
      </c>
      <c r="K654" s="60" t="s">
        <v>1505</v>
      </c>
      <c r="L654" s="60" t="s">
        <v>299</v>
      </c>
    </row>
    <row r="655" spans="4:12" x14ac:dyDescent="0.2">
      <c r="D655" s="1" t="s">
        <v>115</v>
      </c>
      <c r="K655" s="60" t="s">
        <v>764</v>
      </c>
      <c r="L655" s="60" t="s">
        <v>765</v>
      </c>
    </row>
    <row r="656" spans="4:12" x14ac:dyDescent="0.2">
      <c r="D656" s="1" t="s">
        <v>115</v>
      </c>
      <c r="K656" s="60" t="s">
        <v>764</v>
      </c>
      <c r="L656" s="60" t="s">
        <v>387</v>
      </c>
    </row>
    <row r="657" spans="4:12" x14ac:dyDescent="0.2">
      <c r="D657" s="1" t="s">
        <v>115</v>
      </c>
      <c r="K657" s="60" t="s">
        <v>764</v>
      </c>
      <c r="L657" s="60" t="s">
        <v>766</v>
      </c>
    </row>
    <row r="658" spans="4:12" x14ac:dyDescent="0.2">
      <c r="D658" s="1" t="s">
        <v>115</v>
      </c>
      <c r="K658" s="60" t="s">
        <v>1506</v>
      </c>
      <c r="L658" s="60" t="s">
        <v>768</v>
      </c>
    </row>
    <row r="659" spans="4:12" x14ac:dyDescent="0.2">
      <c r="D659" s="1" t="s">
        <v>115</v>
      </c>
      <c r="K659" s="60" t="s">
        <v>767</v>
      </c>
      <c r="L659" s="60" t="s">
        <v>769</v>
      </c>
    </row>
    <row r="660" spans="4:12" x14ac:dyDescent="0.2">
      <c r="D660" s="1" t="s">
        <v>115</v>
      </c>
      <c r="K660" s="60" t="s">
        <v>767</v>
      </c>
      <c r="L660" s="60" t="s">
        <v>770</v>
      </c>
    </row>
    <row r="661" spans="4:12" x14ac:dyDescent="0.2">
      <c r="D661" s="1" t="s">
        <v>115</v>
      </c>
      <c r="K661" s="60" t="s">
        <v>767</v>
      </c>
      <c r="L661" s="60" t="s">
        <v>771</v>
      </c>
    </row>
    <row r="662" spans="4:12" x14ac:dyDescent="0.2">
      <c r="D662" s="1" t="s">
        <v>115</v>
      </c>
      <c r="K662" s="60" t="s">
        <v>767</v>
      </c>
      <c r="L662" s="60" t="s">
        <v>772</v>
      </c>
    </row>
    <row r="663" spans="4:12" x14ac:dyDescent="0.2">
      <c r="D663" s="1" t="s">
        <v>115</v>
      </c>
      <c r="K663" s="60" t="s">
        <v>767</v>
      </c>
      <c r="L663" s="60" t="s">
        <v>773</v>
      </c>
    </row>
    <row r="664" spans="4:12" x14ac:dyDescent="0.2">
      <c r="D664" s="1" t="s">
        <v>115</v>
      </c>
      <c r="K664" s="60" t="s">
        <v>767</v>
      </c>
      <c r="L664" s="60" t="s">
        <v>774</v>
      </c>
    </row>
    <row r="665" spans="4:12" x14ac:dyDescent="0.2">
      <c r="D665" s="1" t="s">
        <v>115</v>
      </c>
      <c r="K665" s="60" t="s">
        <v>767</v>
      </c>
      <c r="L665" s="60" t="s">
        <v>775</v>
      </c>
    </row>
    <row r="666" spans="4:12" x14ac:dyDescent="0.2">
      <c r="D666" s="1" t="s">
        <v>115</v>
      </c>
      <c r="K666" s="60" t="s">
        <v>767</v>
      </c>
      <c r="L666" s="60" t="s">
        <v>776</v>
      </c>
    </row>
    <row r="667" spans="4:12" x14ac:dyDescent="0.2">
      <c r="D667" s="1" t="s">
        <v>115</v>
      </c>
      <c r="K667" s="60" t="s">
        <v>767</v>
      </c>
      <c r="L667" s="60" t="s">
        <v>777</v>
      </c>
    </row>
    <row r="668" spans="4:12" x14ac:dyDescent="0.2">
      <c r="D668" s="1" t="s">
        <v>115</v>
      </c>
      <c r="K668" s="60" t="s">
        <v>767</v>
      </c>
      <c r="L668" s="60" t="s">
        <v>778</v>
      </c>
    </row>
    <row r="669" spans="4:12" x14ac:dyDescent="0.2">
      <c r="D669" s="1" t="s">
        <v>115</v>
      </c>
      <c r="K669" s="60" t="s">
        <v>767</v>
      </c>
      <c r="L669" s="60" t="s">
        <v>186</v>
      </c>
    </row>
    <row r="670" spans="4:12" x14ac:dyDescent="0.2">
      <c r="D670" s="1" t="s">
        <v>115</v>
      </c>
      <c r="K670" s="60" t="s">
        <v>767</v>
      </c>
      <c r="L670" s="60" t="s">
        <v>779</v>
      </c>
    </row>
    <row r="671" spans="4:12" x14ac:dyDescent="0.2">
      <c r="D671" s="1" t="s">
        <v>115</v>
      </c>
      <c r="K671" s="60" t="s">
        <v>767</v>
      </c>
      <c r="L671" s="60" t="s">
        <v>780</v>
      </c>
    </row>
    <row r="672" spans="4:12" x14ac:dyDescent="0.2">
      <c r="D672" s="1" t="s">
        <v>115</v>
      </c>
      <c r="K672" s="60" t="s">
        <v>767</v>
      </c>
      <c r="L672" s="60" t="s">
        <v>781</v>
      </c>
    </row>
    <row r="673" spans="4:12" x14ac:dyDescent="0.2">
      <c r="D673" s="1" t="s">
        <v>115</v>
      </c>
      <c r="K673" s="60" t="s">
        <v>767</v>
      </c>
      <c r="L673" s="60" t="s">
        <v>782</v>
      </c>
    </row>
    <row r="674" spans="4:12" x14ac:dyDescent="0.2">
      <c r="D674" s="1" t="s">
        <v>115</v>
      </c>
      <c r="K674" s="60" t="s">
        <v>767</v>
      </c>
      <c r="L674" s="60" t="s">
        <v>783</v>
      </c>
    </row>
    <row r="675" spans="4:12" x14ac:dyDescent="0.2">
      <c r="D675" s="1" t="s">
        <v>115</v>
      </c>
      <c r="K675" s="60" t="s">
        <v>767</v>
      </c>
      <c r="L675" s="60" t="s">
        <v>784</v>
      </c>
    </row>
    <row r="676" spans="4:12" x14ac:dyDescent="0.2">
      <c r="D676" s="1" t="s">
        <v>115</v>
      </c>
      <c r="K676" s="60" t="s">
        <v>767</v>
      </c>
      <c r="L676" s="60" t="s">
        <v>785</v>
      </c>
    </row>
    <row r="677" spans="4:12" x14ac:dyDescent="0.2">
      <c r="D677" s="1" t="s">
        <v>115</v>
      </c>
      <c r="K677" s="60" t="s">
        <v>767</v>
      </c>
      <c r="L677" s="60" t="s">
        <v>786</v>
      </c>
    </row>
    <row r="678" spans="4:12" x14ac:dyDescent="0.2">
      <c r="D678" s="1" t="s">
        <v>115</v>
      </c>
      <c r="K678" s="60" t="s">
        <v>767</v>
      </c>
      <c r="L678" s="60" t="s">
        <v>787</v>
      </c>
    </row>
    <row r="679" spans="4:12" x14ac:dyDescent="0.2">
      <c r="D679" s="1" t="s">
        <v>115</v>
      </c>
      <c r="K679" s="60" t="s">
        <v>767</v>
      </c>
      <c r="L679" s="60" t="s">
        <v>788</v>
      </c>
    </row>
    <row r="680" spans="4:12" x14ac:dyDescent="0.2">
      <c r="D680" s="1" t="s">
        <v>115</v>
      </c>
      <c r="K680" s="60" t="s">
        <v>767</v>
      </c>
      <c r="L680" s="60" t="s">
        <v>476</v>
      </c>
    </row>
    <row r="681" spans="4:12" x14ac:dyDescent="0.2">
      <c r="D681" s="1" t="s">
        <v>115</v>
      </c>
      <c r="K681" s="60" t="s">
        <v>767</v>
      </c>
      <c r="L681" s="60" t="s">
        <v>789</v>
      </c>
    </row>
    <row r="682" spans="4:12" x14ac:dyDescent="0.2">
      <c r="D682" s="1" t="s">
        <v>115</v>
      </c>
      <c r="K682" s="60" t="s">
        <v>767</v>
      </c>
      <c r="L682" s="60" t="s">
        <v>790</v>
      </c>
    </row>
    <row r="683" spans="4:12" x14ac:dyDescent="0.2">
      <c r="D683" s="1" t="s">
        <v>115</v>
      </c>
      <c r="K683" s="60" t="s">
        <v>767</v>
      </c>
      <c r="L683" s="60" t="s">
        <v>791</v>
      </c>
    </row>
    <row r="684" spans="4:12" x14ac:dyDescent="0.2">
      <c r="D684" s="1" t="s">
        <v>115</v>
      </c>
      <c r="K684" s="60" t="s">
        <v>767</v>
      </c>
      <c r="L684" s="60" t="s">
        <v>792</v>
      </c>
    </row>
    <row r="685" spans="4:12" x14ac:dyDescent="0.2">
      <c r="D685" s="1" t="s">
        <v>115</v>
      </c>
      <c r="K685" s="60" t="s">
        <v>767</v>
      </c>
      <c r="L685" s="60" t="s">
        <v>793</v>
      </c>
    </row>
    <row r="686" spans="4:12" x14ac:dyDescent="0.2">
      <c r="D686" s="1" t="s">
        <v>115</v>
      </c>
      <c r="K686" s="60" t="s">
        <v>767</v>
      </c>
      <c r="L686" s="60" t="s">
        <v>421</v>
      </c>
    </row>
    <row r="687" spans="4:12" x14ac:dyDescent="0.2">
      <c r="D687" s="1" t="s">
        <v>115</v>
      </c>
      <c r="K687" s="60" t="s">
        <v>767</v>
      </c>
      <c r="L687" s="60" t="s">
        <v>794</v>
      </c>
    </row>
    <row r="688" spans="4:12" x14ac:dyDescent="0.2">
      <c r="D688" s="1" t="s">
        <v>115</v>
      </c>
      <c r="K688" s="60" t="s">
        <v>767</v>
      </c>
      <c r="L688" s="60" t="s">
        <v>795</v>
      </c>
    </row>
    <row r="689" spans="4:12" x14ac:dyDescent="0.2">
      <c r="D689" s="1" t="s">
        <v>115</v>
      </c>
      <c r="K689" s="60" t="s">
        <v>767</v>
      </c>
      <c r="L689" s="60" t="s">
        <v>796</v>
      </c>
    </row>
    <row r="690" spans="4:12" x14ac:dyDescent="0.2">
      <c r="D690" s="1" t="s">
        <v>115</v>
      </c>
      <c r="K690" s="60" t="s">
        <v>767</v>
      </c>
      <c r="L690" s="60" t="s">
        <v>797</v>
      </c>
    </row>
    <row r="691" spans="4:12" x14ac:dyDescent="0.2">
      <c r="D691" s="1" t="s">
        <v>115</v>
      </c>
      <c r="K691" s="60" t="s">
        <v>767</v>
      </c>
      <c r="L691" s="60" t="s">
        <v>798</v>
      </c>
    </row>
    <row r="692" spans="4:12" x14ac:dyDescent="0.2">
      <c r="D692" s="1" t="s">
        <v>115</v>
      </c>
      <c r="K692" s="60" t="s">
        <v>767</v>
      </c>
      <c r="L692" s="60" t="s">
        <v>799</v>
      </c>
    </row>
    <row r="693" spans="4:12" x14ac:dyDescent="0.2">
      <c r="D693" s="1" t="s">
        <v>115</v>
      </c>
      <c r="K693" s="60" t="s">
        <v>767</v>
      </c>
      <c r="L693" s="60" t="s">
        <v>800</v>
      </c>
    </row>
    <row r="694" spans="4:12" x14ac:dyDescent="0.2">
      <c r="D694" s="1" t="s">
        <v>115</v>
      </c>
      <c r="K694" s="60" t="s">
        <v>767</v>
      </c>
      <c r="L694" s="60" t="s">
        <v>801</v>
      </c>
    </row>
    <row r="695" spans="4:12" x14ac:dyDescent="0.2">
      <c r="D695" s="1" t="s">
        <v>115</v>
      </c>
      <c r="K695" s="60" t="s">
        <v>1521</v>
      </c>
      <c r="L695" s="60" t="s">
        <v>487</v>
      </c>
    </row>
    <row r="696" spans="4:12" x14ac:dyDescent="0.2">
      <c r="D696" s="1" t="s">
        <v>115</v>
      </c>
      <c r="K696" s="60" t="s">
        <v>802</v>
      </c>
      <c r="L696" s="60" t="s">
        <v>803</v>
      </c>
    </row>
    <row r="697" spans="4:12" x14ac:dyDescent="0.2">
      <c r="D697" s="1" t="s">
        <v>115</v>
      </c>
      <c r="K697" s="60" t="s">
        <v>802</v>
      </c>
      <c r="L697" s="60" t="s">
        <v>804</v>
      </c>
    </row>
    <row r="698" spans="4:12" x14ac:dyDescent="0.2">
      <c r="D698" s="1" t="s">
        <v>115</v>
      </c>
      <c r="K698" s="60" t="s">
        <v>802</v>
      </c>
      <c r="L698" s="60" t="s">
        <v>805</v>
      </c>
    </row>
    <row r="699" spans="4:12" x14ac:dyDescent="0.2">
      <c r="D699" s="1" t="s">
        <v>115</v>
      </c>
      <c r="K699" s="60" t="s">
        <v>802</v>
      </c>
      <c r="L699" s="60" t="s">
        <v>806</v>
      </c>
    </row>
    <row r="700" spans="4:12" x14ac:dyDescent="0.2">
      <c r="D700" s="1" t="s">
        <v>115</v>
      </c>
      <c r="K700" s="60" t="s">
        <v>802</v>
      </c>
      <c r="L700" s="60" t="s">
        <v>807</v>
      </c>
    </row>
    <row r="701" spans="4:12" x14ac:dyDescent="0.2">
      <c r="D701" s="1" t="s">
        <v>115</v>
      </c>
      <c r="K701" s="60" t="s">
        <v>802</v>
      </c>
      <c r="L701" s="60" t="s">
        <v>808</v>
      </c>
    </row>
    <row r="702" spans="4:12" x14ac:dyDescent="0.2">
      <c r="D702" s="1" t="s">
        <v>115</v>
      </c>
      <c r="K702" s="60" t="s">
        <v>802</v>
      </c>
      <c r="L702" s="60" t="s">
        <v>809</v>
      </c>
    </row>
    <row r="703" spans="4:12" x14ac:dyDescent="0.2">
      <c r="D703" s="1" t="s">
        <v>115</v>
      </c>
      <c r="K703" s="60" t="s">
        <v>802</v>
      </c>
      <c r="L703" s="60" t="s">
        <v>810</v>
      </c>
    </row>
    <row r="704" spans="4:12" x14ac:dyDescent="0.2">
      <c r="D704" s="1" t="s">
        <v>115</v>
      </c>
      <c r="K704" s="60" t="s">
        <v>802</v>
      </c>
      <c r="L704" s="60" t="s">
        <v>811</v>
      </c>
    </row>
    <row r="705" spans="4:12" x14ac:dyDescent="0.2">
      <c r="D705" s="1" t="s">
        <v>115</v>
      </c>
      <c r="K705" s="60" t="s">
        <v>802</v>
      </c>
      <c r="L705" s="60" t="s">
        <v>812</v>
      </c>
    </row>
    <row r="706" spans="4:12" x14ac:dyDescent="0.2">
      <c r="D706" s="1" t="s">
        <v>115</v>
      </c>
      <c r="K706" s="60" t="s">
        <v>802</v>
      </c>
      <c r="L706" s="60" t="s">
        <v>813</v>
      </c>
    </row>
    <row r="707" spans="4:12" x14ac:dyDescent="0.2">
      <c r="D707" s="1" t="s">
        <v>115</v>
      </c>
      <c r="K707" s="60" t="s">
        <v>802</v>
      </c>
      <c r="L707" s="60" t="s">
        <v>814</v>
      </c>
    </row>
    <row r="708" spans="4:12" x14ac:dyDescent="0.2">
      <c r="D708" s="1" t="s">
        <v>115</v>
      </c>
      <c r="K708" s="60" t="s">
        <v>802</v>
      </c>
      <c r="L708" s="60" t="s">
        <v>815</v>
      </c>
    </row>
    <row r="709" spans="4:12" x14ac:dyDescent="0.2">
      <c r="D709" s="1" t="s">
        <v>115</v>
      </c>
      <c r="K709" s="60" t="s">
        <v>802</v>
      </c>
      <c r="L709" s="60" t="s">
        <v>337</v>
      </c>
    </row>
    <row r="710" spans="4:12" x14ac:dyDescent="0.2">
      <c r="D710" s="1" t="s">
        <v>115</v>
      </c>
      <c r="K710" s="60" t="s">
        <v>1508</v>
      </c>
      <c r="L710" s="60" t="s">
        <v>817</v>
      </c>
    </row>
    <row r="711" spans="4:12" x14ac:dyDescent="0.2">
      <c r="D711" s="1" t="s">
        <v>115</v>
      </c>
      <c r="K711" s="60" t="s">
        <v>816</v>
      </c>
      <c r="L711" s="60" t="s">
        <v>818</v>
      </c>
    </row>
    <row r="712" spans="4:12" x14ac:dyDescent="0.2">
      <c r="D712" s="1" t="s">
        <v>115</v>
      </c>
      <c r="K712" s="60" t="s">
        <v>816</v>
      </c>
      <c r="L712" s="60" t="s">
        <v>819</v>
      </c>
    </row>
    <row r="713" spans="4:12" x14ac:dyDescent="0.2">
      <c r="D713" s="1" t="s">
        <v>115</v>
      </c>
      <c r="K713" s="60" t="s">
        <v>816</v>
      </c>
      <c r="L713" s="60" t="s">
        <v>820</v>
      </c>
    </row>
    <row r="714" spans="4:12" x14ac:dyDescent="0.2">
      <c r="D714" s="1" t="s">
        <v>115</v>
      </c>
      <c r="K714" s="60" t="s">
        <v>816</v>
      </c>
      <c r="L714" s="60" t="s">
        <v>821</v>
      </c>
    </row>
    <row r="715" spans="4:12" x14ac:dyDescent="0.2">
      <c r="D715" s="1" t="s">
        <v>115</v>
      </c>
      <c r="K715" s="60" t="s">
        <v>816</v>
      </c>
      <c r="L715" s="60" t="s">
        <v>822</v>
      </c>
    </row>
    <row r="716" spans="4:12" x14ac:dyDescent="0.2">
      <c r="D716" s="1" t="s">
        <v>115</v>
      </c>
      <c r="K716" s="60" t="s">
        <v>816</v>
      </c>
      <c r="L716" s="60" t="s">
        <v>170</v>
      </c>
    </row>
    <row r="717" spans="4:12" x14ac:dyDescent="0.2">
      <c r="D717" s="1" t="s">
        <v>115</v>
      </c>
      <c r="K717" s="60" t="s">
        <v>816</v>
      </c>
      <c r="L717" s="60" t="s">
        <v>823</v>
      </c>
    </row>
    <row r="718" spans="4:12" x14ac:dyDescent="0.2">
      <c r="D718" s="1" t="s">
        <v>115</v>
      </c>
      <c r="K718" s="60" t="s">
        <v>816</v>
      </c>
      <c r="L718" s="60" t="s">
        <v>824</v>
      </c>
    </row>
    <row r="719" spans="4:12" x14ac:dyDescent="0.2">
      <c r="D719" s="1" t="s">
        <v>115</v>
      </c>
      <c r="K719" s="60" t="s">
        <v>816</v>
      </c>
      <c r="L719" s="60" t="s">
        <v>825</v>
      </c>
    </row>
    <row r="720" spans="4:12" x14ac:dyDescent="0.2">
      <c r="D720" s="1" t="s">
        <v>115</v>
      </c>
      <c r="K720" s="60" t="s">
        <v>816</v>
      </c>
      <c r="L720" s="60" t="s">
        <v>826</v>
      </c>
    </row>
    <row r="721" spans="4:12" x14ac:dyDescent="0.2">
      <c r="D721" s="1" t="s">
        <v>115</v>
      </c>
      <c r="K721" s="60" t="s">
        <v>816</v>
      </c>
      <c r="L721" s="60" t="s">
        <v>827</v>
      </c>
    </row>
    <row r="722" spans="4:12" x14ac:dyDescent="0.2">
      <c r="D722" s="1" t="s">
        <v>115</v>
      </c>
      <c r="K722" s="60" t="s">
        <v>816</v>
      </c>
      <c r="L722" s="60" t="s">
        <v>828</v>
      </c>
    </row>
    <row r="723" spans="4:12" x14ac:dyDescent="0.2">
      <c r="D723" s="1" t="s">
        <v>115</v>
      </c>
      <c r="K723" s="60" t="s">
        <v>816</v>
      </c>
      <c r="L723" s="60" t="s">
        <v>829</v>
      </c>
    </row>
    <row r="724" spans="4:12" x14ac:dyDescent="0.2">
      <c r="D724" s="1" t="s">
        <v>115</v>
      </c>
      <c r="K724" s="60" t="s">
        <v>816</v>
      </c>
      <c r="L724" s="60" t="s">
        <v>830</v>
      </c>
    </row>
    <row r="725" spans="4:12" x14ac:dyDescent="0.2">
      <c r="D725" s="1" t="s">
        <v>115</v>
      </c>
      <c r="K725" s="60" t="s">
        <v>816</v>
      </c>
      <c r="L725" s="60" t="s">
        <v>831</v>
      </c>
    </row>
    <row r="726" spans="4:12" x14ac:dyDescent="0.2">
      <c r="D726" s="1" t="s">
        <v>115</v>
      </c>
      <c r="K726" s="60" t="s">
        <v>816</v>
      </c>
      <c r="L726" s="60" t="s">
        <v>832</v>
      </c>
    </row>
    <row r="727" spans="4:12" x14ac:dyDescent="0.2">
      <c r="D727" s="1" t="s">
        <v>115</v>
      </c>
      <c r="K727" s="60" t="s">
        <v>816</v>
      </c>
      <c r="L727" s="60" t="s">
        <v>833</v>
      </c>
    </row>
    <row r="728" spans="4:12" x14ac:dyDescent="0.2">
      <c r="D728" s="1" t="s">
        <v>115</v>
      </c>
      <c r="K728" s="60" t="s">
        <v>816</v>
      </c>
      <c r="L728" s="60" t="s">
        <v>834</v>
      </c>
    </row>
    <row r="729" spans="4:12" x14ac:dyDescent="0.2">
      <c r="D729" s="1" t="s">
        <v>115</v>
      </c>
      <c r="K729" s="60" t="s">
        <v>816</v>
      </c>
      <c r="L729" s="60" t="s">
        <v>835</v>
      </c>
    </row>
    <row r="730" spans="4:12" x14ac:dyDescent="0.2">
      <c r="D730" s="1" t="s">
        <v>115</v>
      </c>
      <c r="K730" s="60" t="s">
        <v>816</v>
      </c>
      <c r="L730" s="60" t="s">
        <v>480</v>
      </c>
    </row>
    <row r="731" spans="4:12" x14ac:dyDescent="0.2">
      <c r="D731" s="1" t="s">
        <v>115</v>
      </c>
      <c r="K731" s="60" t="s">
        <v>816</v>
      </c>
      <c r="L731" s="60" t="s">
        <v>836</v>
      </c>
    </row>
    <row r="732" spans="4:12" x14ac:dyDescent="0.2">
      <c r="D732" s="1" t="s">
        <v>115</v>
      </c>
      <c r="K732" s="60" t="s">
        <v>816</v>
      </c>
      <c r="L732" s="60" t="s">
        <v>837</v>
      </c>
    </row>
    <row r="733" spans="4:12" x14ac:dyDescent="0.2">
      <c r="D733" s="1" t="s">
        <v>115</v>
      </c>
      <c r="K733" s="60" t="s">
        <v>816</v>
      </c>
      <c r="L733" s="60" t="s">
        <v>838</v>
      </c>
    </row>
    <row r="734" spans="4:12" x14ac:dyDescent="0.2">
      <c r="D734" s="1" t="s">
        <v>115</v>
      </c>
      <c r="K734" s="60" t="s">
        <v>816</v>
      </c>
      <c r="L734" s="60" t="s">
        <v>839</v>
      </c>
    </row>
    <row r="735" spans="4:12" x14ac:dyDescent="0.2">
      <c r="D735" s="1" t="s">
        <v>115</v>
      </c>
      <c r="K735" s="60" t="s">
        <v>816</v>
      </c>
      <c r="L735" s="60" t="s">
        <v>840</v>
      </c>
    </row>
    <row r="736" spans="4:12" x14ac:dyDescent="0.2">
      <c r="D736" s="1" t="s">
        <v>115</v>
      </c>
      <c r="K736" s="60" t="s">
        <v>816</v>
      </c>
      <c r="L736" s="60" t="s">
        <v>841</v>
      </c>
    </row>
    <row r="737" spans="4:12" x14ac:dyDescent="0.2">
      <c r="D737" s="1" t="s">
        <v>115</v>
      </c>
      <c r="K737" s="60" t="s">
        <v>816</v>
      </c>
      <c r="L737" s="60" t="s">
        <v>842</v>
      </c>
    </row>
    <row r="738" spans="4:12" x14ac:dyDescent="0.2">
      <c r="D738" s="1" t="s">
        <v>115</v>
      </c>
      <c r="K738" s="60" t="s">
        <v>816</v>
      </c>
      <c r="L738" s="60" t="s">
        <v>843</v>
      </c>
    </row>
    <row r="739" spans="4:12" x14ac:dyDescent="0.2">
      <c r="D739" s="1" t="s">
        <v>115</v>
      </c>
      <c r="K739" s="60" t="s">
        <v>816</v>
      </c>
      <c r="L739" s="60" t="s">
        <v>844</v>
      </c>
    </row>
    <row r="740" spans="4:12" x14ac:dyDescent="0.2">
      <c r="D740" s="1" t="s">
        <v>115</v>
      </c>
      <c r="K740" s="60" t="s">
        <v>845</v>
      </c>
      <c r="L740" s="60" t="s">
        <v>846</v>
      </c>
    </row>
    <row r="741" spans="4:12" x14ac:dyDescent="0.2">
      <c r="D741" s="1" t="s">
        <v>115</v>
      </c>
      <c r="K741" s="60" t="s">
        <v>845</v>
      </c>
      <c r="L741" s="60" t="s">
        <v>847</v>
      </c>
    </row>
    <row r="742" spans="4:12" x14ac:dyDescent="0.2">
      <c r="D742" s="1" t="s">
        <v>115</v>
      </c>
      <c r="K742" s="60" t="s">
        <v>845</v>
      </c>
      <c r="L742" s="60" t="s">
        <v>848</v>
      </c>
    </row>
    <row r="743" spans="4:12" x14ac:dyDescent="0.2">
      <c r="D743" s="1" t="s">
        <v>115</v>
      </c>
      <c r="K743" s="60" t="s">
        <v>845</v>
      </c>
      <c r="L743" s="60" t="s">
        <v>849</v>
      </c>
    </row>
    <row r="744" spans="4:12" x14ac:dyDescent="0.2">
      <c r="D744" s="1" t="s">
        <v>115</v>
      </c>
      <c r="K744" s="60" t="s">
        <v>845</v>
      </c>
      <c r="L744" s="60" t="s">
        <v>850</v>
      </c>
    </row>
    <row r="745" spans="4:12" x14ac:dyDescent="0.2">
      <c r="D745" s="1" t="s">
        <v>115</v>
      </c>
      <c r="K745" s="60" t="s">
        <v>845</v>
      </c>
      <c r="L745" s="60" t="s">
        <v>851</v>
      </c>
    </row>
    <row r="746" spans="4:12" x14ac:dyDescent="0.2">
      <c r="D746" s="1" t="s">
        <v>115</v>
      </c>
      <c r="K746" s="60" t="s">
        <v>845</v>
      </c>
      <c r="L746" s="60" t="s">
        <v>852</v>
      </c>
    </row>
    <row r="747" spans="4:12" x14ac:dyDescent="0.2">
      <c r="D747" s="1" t="s">
        <v>115</v>
      </c>
      <c r="K747" s="60" t="s">
        <v>845</v>
      </c>
      <c r="L747" s="60" t="s">
        <v>853</v>
      </c>
    </row>
    <row r="748" spans="4:12" x14ac:dyDescent="0.2">
      <c r="D748" s="1" t="s">
        <v>115</v>
      </c>
      <c r="K748" s="60" t="s">
        <v>845</v>
      </c>
      <c r="L748" s="60" t="s">
        <v>854</v>
      </c>
    </row>
    <row r="749" spans="4:12" x14ac:dyDescent="0.2">
      <c r="D749" s="1" t="s">
        <v>115</v>
      </c>
      <c r="K749" s="60" t="s">
        <v>845</v>
      </c>
      <c r="L749" s="60" t="s">
        <v>185</v>
      </c>
    </row>
    <row r="750" spans="4:12" x14ac:dyDescent="0.2">
      <c r="D750" s="1" t="s">
        <v>115</v>
      </c>
      <c r="K750" s="60" t="s">
        <v>845</v>
      </c>
      <c r="L750" s="60" t="s">
        <v>827</v>
      </c>
    </row>
    <row r="751" spans="4:12" x14ac:dyDescent="0.2">
      <c r="D751" s="1" t="s">
        <v>115</v>
      </c>
      <c r="K751" s="60" t="s">
        <v>845</v>
      </c>
      <c r="L751" s="60" t="s">
        <v>855</v>
      </c>
    </row>
    <row r="752" spans="4:12" x14ac:dyDescent="0.2">
      <c r="D752" s="1" t="s">
        <v>115</v>
      </c>
      <c r="K752" s="60" t="s">
        <v>845</v>
      </c>
      <c r="L752" s="60" t="s">
        <v>856</v>
      </c>
    </row>
    <row r="753" spans="4:12" x14ac:dyDescent="0.2">
      <c r="D753" s="1" t="s">
        <v>115</v>
      </c>
      <c r="K753" s="60" t="s">
        <v>845</v>
      </c>
      <c r="L753" s="60" t="s">
        <v>857</v>
      </c>
    </row>
    <row r="754" spans="4:12" x14ac:dyDescent="0.2">
      <c r="D754" s="1" t="s">
        <v>115</v>
      </c>
      <c r="K754" s="60" t="s">
        <v>845</v>
      </c>
      <c r="L754" s="60" t="s">
        <v>858</v>
      </c>
    </row>
    <row r="755" spans="4:12" x14ac:dyDescent="0.2">
      <c r="D755" s="1" t="s">
        <v>115</v>
      </c>
      <c r="K755" s="60" t="s">
        <v>845</v>
      </c>
      <c r="L755" s="60" t="s">
        <v>859</v>
      </c>
    </row>
    <row r="756" spans="4:12" x14ac:dyDescent="0.2">
      <c r="D756" s="1" t="s">
        <v>115</v>
      </c>
      <c r="K756" s="60" t="s">
        <v>845</v>
      </c>
      <c r="L756" s="60" t="s">
        <v>860</v>
      </c>
    </row>
    <row r="757" spans="4:12" x14ac:dyDescent="0.2">
      <c r="D757" s="1" t="s">
        <v>115</v>
      </c>
      <c r="K757" s="60" t="s">
        <v>845</v>
      </c>
      <c r="L757" s="60" t="s">
        <v>861</v>
      </c>
    </row>
    <row r="758" spans="4:12" x14ac:dyDescent="0.2">
      <c r="D758" s="1" t="s">
        <v>115</v>
      </c>
      <c r="K758" s="60" t="s">
        <v>845</v>
      </c>
      <c r="L758" s="60" t="s">
        <v>862</v>
      </c>
    </row>
    <row r="759" spans="4:12" x14ac:dyDescent="0.2">
      <c r="D759" s="1" t="s">
        <v>115</v>
      </c>
      <c r="K759" s="60" t="s">
        <v>845</v>
      </c>
      <c r="L759" s="60" t="s">
        <v>497</v>
      </c>
    </row>
    <row r="760" spans="4:12" x14ac:dyDescent="0.2">
      <c r="D760" s="1" t="s">
        <v>115</v>
      </c>
      <c r="K760" s="60" t="s">
        <v>845</v>
      </c>
      <c r="L760" s="60" t="s">
        <v>863</v>
      </c>
    </row>
    <row r="761" spans="4:12" x14ac:dyDescent="0.2">
      <c r="D761" s="1" t="s">
        <v>115</v>
      </c>
      <c r="K761" s="60" t="s">
        <v>845</v>
      </c>
      <c r="L761" s="60" t="s">
        <v>864</v>
      </c>
    </row>
    <row r="762" spans="4:12" x14ac:dyDescent="0.2">
      <c r="D762" s="1" t="s">
        <v>115</v>
      </c>
      <c r="K762" s="60" t="s">
        <v>845</v>
      </c>
      <c r="L762" s="60" t="s">
        <v>865</v>
      </c>
    </row>
    <row r="763" spans="4:12" x14ac:dyDescent="0.2">
      <c r="D763" s="1" t="s">
        <v>115</v>
      </c>
      <c r="K763" s="60" t="s">
        <v>845</v>
      </c>
      <c r="L763" s="60" t="s">
        <v>866</v>
      </c>
    </row>
    <row r="764" spans="4:12" x14ac:dyDescent="0.2">
      <c r="D764" s="1" t="s">
        <v>115</v>
      </c>
      <c r="K764" s="60" t="s">
        <v>845</v>
      </c>
      <c r="L764" s="60" t="s">
        <v>867</v>
      </c>
    </row>
    <row r="765" spans="4:12" x14ac:dyDescent="0.2">
      <c r="D765" s="1" t="s">
        <v>115</v>
      </c>
      <c r="K765" s="60" t="s">
        <v>845</v>
      </c>
      <c r="L765" s="60" t="s">
        <v>581</v>
      </c>
    </row>
    <row r="766" spans="4:12" x14ac:dyDescent="0.2">
      <c r="D766" s="1" t="s">
        <v>115</v>
      </c>
      <c r="K766" s="60" t="s">
        <v>845</v>
      </c>
      <c r="L766" s="60" t="s">
        <v>868</v>
      </c>
    </row>
    <row r="767" spans="4:12" x14ac:dyDescent="0.2">
      <c r="D767" s="1" t="s">
        <v>115</v>
      </c>
      <c r="K767" s="60" t="s">
        <v>845</v>
      </c>
      <c r="L767" s="60" t="s">
        <v>869</v>
      </c>
    </row>
    <row r="768" spans="4:12" x14ac:dyDescent="0.2">
      <c r="D768" s="1" t="s">
        <v>115</v>
      </c>
      <c r="K768" s="60" t="s">
        <v>845</v>
      </c>
      <c r="L768" s="60" t="s">
        <v>870</v>
      </c>
    </row>
    <row r="769" spans="4:12" x14ac:dyDescent="0.2">
      <c r="D769" s="1" t="s">
        <v>115</v>
      </c>
      <c r="K769" s="60" t="s">
        <v>871</v>
      </c>
      <c r="L769" s="60" t="s">
        <v>645</v>
      </c>
    </row>
    <row r="770" spans="4:12" x14ac:dyDescent="0.2">
      <c r="D770" s="1" t="s">
        <v>115</v>
      </c>
      <c r="K770" s="60" t="s">
        <v>871</v>
      </c>
      <c r="L770" s="60" t="s">
        <v>872</v>
      </c>
    </row>
    <row r="771" spans="4:12" x14ac:dyDescent="0.2">
      <c r="D771" s="1" t="s">
        <v>115</v>
      </c>
      <c r="K771" s="60" t="s">
        <v>871</v>
      </c>
      <c r="L771" s="60" t="s">
        <v>873</v>
      </c>
    </row>
    <row r="772" spans="4:12" x14ac:dyDescent="0.2">
      <c r="D772" s="1" t="s">
        <v>115</v>
      </c>
      <c r="K772" s="60" t="s">
        <v>871</v>
      </c>
      <c r="L772" s="60" t="s">
        <v>874</v>
      </c>
    </row>
    <row r="773" spans="4:12" x14ac:dyDescent="0.2">
      <c r="D773" s="1" t="s">
        <v>115</v>
      </c>
      <c r="K773" s="60" t="s">
        <v>871</v>
      </c>
      <c r="L773" s="60" t="s">
        <v>875</v>
      </c>
    </row>
    <row r="774" spans="4:12" x14ac:dyDescent="0.2">
      <c r="D774" s="1" t="s">
        <v>115</v>
      </c>
      <c r="K774" s="60" t="s">
        <v>871</v>
      </c>
      <c r="L774" s="60" t="s">
        <v>343</v>
      </c>
    </row>
    <row r="775" spans="4:12" x14ac:dyDescent="0.2">
      <c r="D775" s="1" t="s">
        <v>115</v>
      </c>
      <c r="K775" s="60" t="s">
        <v>871</v>
      </c>
      <c r="L775" s="60" t="s">
        <v>876</v>
      </c>
    </row>
    <row r="776" spans="4:12" x14ac:dyDescent="0.2">
      <c r="D776" s="1" t="s">
        <v>115</v>
      </c>
      <c r="K776" s="60" t="s">
        <v>871</v>
      </c>
      <c r="L776" s="60" t="s">
        <v>877</v>
      </c>
    </row>
    <row r="777" spans="4:12" x14ac:dyDescent="0.2">
      <c r="D777" s="1" t="s">
        <v>115</v>
      </c>
      <c r="K777" s="60" t="s">
        <v>871</v>
      </c>
      <c r="L777" s="60" t="s">
        <v>878</v>
      </c>
    </row>
    <row r="778" spans="4:12" x14ac:dyDescent="0.2">
      <c r="D778" s="1" t="s">
        <v>115</v>
      </c>
      <c r="K778" s="60" t="s">
        <v>871</v>
      </c>
      <c r="L778" s="60" t="s">
        <v>879</v>
      </c>
    </row>
    <row r="779" spans="4:12" x14ac:dyDescent="0.2">
      <c r="D779" s="1" t="s">
        <v>115</v>
      </c>
      <c r="K779" s="60" t="s">
        <v>871</v>
      </c>
      <c r="L779" s="60" t="s">
        <v>880</v>
      </c>
    </row>
    <row r="780" spans="4:12" x14ac:dyDescent="0.2">
      <c r="D780" s="1" t="s">
        <v>115</v>
      </c>
      <c r="K780" s="60" t="s">
        <v>871</v>
      </c>
      <c r="L780" s="60" t="s">
        <v>304</v>
      </c>
    </row>
    <row r="781" spans="4:12" x14ac:dyDescent="0.2">
      <c r="D781" s="1" t="s">
        <v>115</v>
      </c>
      <c r="K781" s="60" t="s">
        <v>871</v>
      </c>
      <c r="L781" s="60" t="s">
        <v>881</v>
      </c>
    </row>
    <row r="782" spans="4:12" x14ac:dyDescent="0.2">
      <c r="D782" s="1" t="s">
        <v>115</v>
      </c>
      <c r="K782" s="60" t="s">
        <v>871</v>
      </c>
      <c r="L782" s="60" t="s">
        <v>882</v>
      </c>
    </row>
    <row r="783" spans="4:12" x14ac:dyDescent="0.2">
      <c r="D783" s="1" t="s">
        <v>115</v>
      </c>
      <c r="K783" s="60" t="s">
        <v>871</v>
      </c>
      <c r="L783" s="60" t="s">
        <v>883</v>
      </c>
    </row>
    <row r="784" spans="4:12" x14ac:dyDescent="0.2">
      <c r="D784" s="1" t="s">
        <v>115</v>
      </c>
      <c r="K784" s="60" t="s">
        <v>871</v>
      </c>
      <c r="L784" s="60" t="s">
        <v>884</v>
      </c>
    </row>
    <row r="785" spans="4:12" x14ac:dyDescent="0.2">
      <c r="D785" s="1" t="s">
        <v>115</v>
      </c>
      <c r="K785" s="60" t="s">
        <v>871</v>
      </c>
      <c r="L785" s="60" t="s">
        <v>885</v>
      </c>
    </row>
    <row r="786" spans="4:12" x14ac:dyDescent="0.2">
      <c r="D786" s="1" t="s">
        <v>115</v>
      </c>
      <c r="K786" s="60" t="s">
        <v>871</v>
      </c>
      <c r="L786" s="60" t="s">
        <v>886</v>
      </c>
    </row>
    <row r="787" spans="4:12" x14ac:dyDescent="0.2">
      <c r="D787" s="1" t="s">
        <v>115</v>
      </c>
      <c r="K787" s="60" t="s">
        <v>871</v>
      </c>
      <c r="L787" s="60" t="s">
        <v>887</v>
      </c>
    </row>
    <row r="788" spans="4:12" x14ac:dyDescent="0.2">
      <c r="D788" s="1" t="s">
        <v>115</v>
      </c>
      <c r="K788" s="60" t="s">
        <v>871</v>
      </c>
      <c r="L788" s="60" t="s">
        <v>529</v>
      </c>
    </row>
    <row r="789" spans="4:12" x14ac:dyDescent="0.2">
      <c r="D789" s="1" t="s">
        <v>115</v>
      </c>
      <c r="K789" s="60" t="s">
        <v>871</v>
      </c>
      <c r="L789" s="60" t="s">
        <v>888</v>
      </c>
    </row>
    <row r="790" spans="4:12" x14ac:dyDescent="0.2">
      <c r="D790" s="1" t="s">
        <v>115</v>
      </c>
      <c r="K790" s="60" t="s">
        <v>871</v>
      </c>
      <c r="L790" s="60" t="s">
        <v>889</v>
      </c>
    </row>
    <row r="791" spans="4:12" x14ac:dyDescent="0.2">
      <c r="D791" s="1" t="s">
        <v>115</v>
      </c>
      <c r="K791" s="60" t="s">
        <v>871</v>
      </c>
      <c r="L791" s="60" t="s">
        <v>890</v>
      </c>
    </row>
    <row r="792" spans="4:12" x14ac:dyDescent="0.2">
      <c r="D792" s="1" t="s">
        <v>115</v>
      </c>
      <c r="K792" s="60" t="s">
        <v>871</v>
      </c>
      <c r="L792" s="60" t="s">
        <v>891</v>
      </c>
    </row>
    <row r="793" spans="4:12" x14ac:dyDescent="0.2">
      <c r="D793" s="1" t="s">
        <v>115</v>
      </c>
      <c r="K793" s="60" t="s">
        <v>871</v>
      </c>
      <c r="L793" s="60" t="s">
        <v>892</v>
      </c>
    </row>
    <row r="794" spans="4:12" x14ac:dyDescent="0.2">
      <c r="D794" s="1" t="s">
        <v>115</v>
      </c>
      <c r="K794" s="60" t="s">
        <v>871</v>
      </c>
      <c r="L794" s="60" t="s">
        <v>893</v>
      </c>
    </row>
    <row r="795" spans="4:12" x14ac:dyDescent="0.2">
      <c r="D795" s="1" t="s">
        <v>115</v>
      </c>
      <c r="K795" s="60" t="s">
        <v>871</v>
      </c>
      <c r="L795" s="60" t="s">
        <v>894</v>
      </c>
    </row>
    <row r="796" spans="4:12" x14ac:dyDescent="0.2">
      <c r="D796" s="1" t="s">
        <v>115</v>
      </c>
      <c r="K796" s="60" t="s">
        <v>871</v>
      </c>
      <c r="L796" s="60" t="s">
        <v>895</v>
      </c>
    </row>
    <row r="797" spans="4:12" x14ac:dyDescent="0.2">
      <c r="D797" s="1" t="s">
        <v>115</v>
      </c>
      <c r="K797" s="60" t="s">
        <v>871</v>
      </c>
      <c r="L797" s="60" t="s">
        <v>896</v>
      </c>
    </row>
    <row r="798" spans="4:12" x14ac:dyDescent="0.2">
      <c r="D798" s="1" t="s">
        <v>115</v>
      </c>
      <c r="K798" s="60" t="s">
        <v>871</v>
      </c>
      <c r="L798" s="60" t="s">
        <v>897</v>
      </c>
    </row>
    <row r="799" spans="4:12" x14ac:dyDescent="0.2">
      <c r="D799" s="1" t="s">
        <v>115</v>
      </c>
      <c r="K799" s="60" t="s">
        <v>871</v>
      </c>
      <c r="L799" s="60" t="s">
        <v>898</v>
      </c>
    </row>
    <row r="800" spans="4:12" x14ac:dyDescent="0.2">
      <c r="D800" s="1" t="s">
        <v>115</v>
      </c>
      <c r="K800" s="60" t="s">
        <v>871</v>
      </c>
      <c r="L800" s="60" t="s">
        <v>899</v>
      </c>
    </row>
    <row r="801" spans="4:12" x14ac:dyDescent="0.2">
      <c r="D801" s="1" t="s">
        <v>115</v>
      </c>
      <c r="K801" s="60" t="s">
        <v>871</v>
      </c>
      <c r="L801" s="60" t="s">
        <v>198</v>
      </c>
    </row>
    <row r="802" spans="4:12" x14ac:dyDescent="0.2">
      <c r="D802" s="1" t="s">
        <v>115</v>
      </c>
      <c r="K802" s="60" t="s">
        <v>871</v>
      </c>
      <c r="L802" s="60" t="s">
        <v>900</v>
      </c>
    </row>
    <row r="803" spans="4:12" x14ac:dyDescent="0.2">
      <c r="D803" s="1" t="s">
        <v>115</v>
      </c>
      <c r="K803" s="60" t="s">
        <v>871</v>
      </c>
      <c r="L803" s="60" t="s">
        <v>901</v>
      </c>
    </row>
    <row r="804" spans="4:12" x14ac:dyDescent="0.2">
      <c r="D804" s="1" t="s">
        <v>115</v>
      </c>
      <c r="K804" s="60" t="s">
        <v>871</v>
      </c>
      <c r="L804" s="60" t="s">
        <v>902</v>
      </c>
    </row>
    <row r="805" spans="4:12" x14ac:dyDescent="0.2">
      <c r="D805" s="1" t="s">
        <v>115</v>
      </c>
      <c r="K805" s="60" t="s">
        <v>871</v>
      </c>
      <c r="L805" s="60" t="s">
        <v>903</v>
      </c>
    </row>
    <row r="806" spans="4:12" x14ac:dyDescent="0.2">
      <c r="D806" s="1" t="s">
        <v>115</v>
      </c>
      <c r="K806" s="60" t="s">
        <v>871</v>
      </c>
      <c r="L806" s="60" t="s">
        <v>904</v>
      </c>
    </row>
    <row r="807" spans="4:12" x14ac:dyDescent="0.2">
      <c r="D807" s="1" t="s">
        <v>115</v>
      </c>
      <c r="K807" s="60" t="s">
        <v>871</v>
      </c>
      <c r="L807" s="60" t="s">
        <v>700</v>
      </c>
    </row>
    <row r="808" spans="4:12" x14ac:dyDescent="0.2">
      <c r="D808" s="1" t="s">
        <v>115</v>
      </c>
      <c r="K808" s="60" t="s">
        <v>871</v>
      </c>
      <c r="L808" s="60" t="s">
        <v>206</v>
      </c>
    </row>
    <row r="809" spans="4:12" x14ac:dyDescent="0.2">
      <c r="D809" s="1" t="s">
        <v>115</v>
      </c>
      <c r="K809" s="60" t="s">
        <v>871</v>
      </c>
      <c r="L809" s="60" t="s">
        <v>905</v>
      </c>
    </row>
    <row r="810" spans="4:12" x14ac:dyDescent="0.2">
      <c r="D810" s="1" t="s">
        <v>115</v>
      </c>
      <c r="K810" s="60" t="s">
        <v>871</v>
      </c>
      <c r="L810" s="60" t="s">
        <v>906</v>
      </c>
    </row>
    <row r="811" spans="4:12" x14ac:dyDescent="0.2">
      <c r="D811" s="1" t="s">
        <v>115</v>
      </c>
      <c r="K811" s="60" t="s">
        <v>871</v>
      </c>
      <c r="L811" s="60" t="s">
        <v>907</v>
      </c>
    </row>
    <row r="812" spans="4:12" x14ac:dyDescent="0.2">
      <c r="D812" s="1" t="s">
        <v>115</v>
      </c>
      <c r="K812" s="60" t="s">
        <v>871</v>
      </c>
      <c r="L812" s="60" t="s">
        <v>908</v>
      </c>
    </row>
    <row r="813" spans="4:12" x14ac:dyDescent="0.2">
      <c r="D813" s="1" t="s">
        <v>115</v>
      </c>
      <c r="K813" s="60" t="s">
        <v>871</v>
      </c>
      <c r="L813" s="60" t="s">
        <v>909</v>
      </c>
    </row>
    <row r="814" spans="4:12" x14ac:dyDescent="0.2">
      <c r="D814" s="1" t="s">
        <v>115</v>
      </c>
      <c r="K814" s="60" t="s">
        <v>871</v>
      </c>
      <c r="L814" s="60" t="s">
        <v>268</v>
      </c>
    </row>
    <row r="815" spans="4:12" x14ac:dyDescent="0.2">
      <c r="D815" s="1" t="s">
        <v>115</v>
      </c>
      <c r="K815" s="60" t="s">
        <v>871</v>
      </c>
      <c r="L815" s="60" t="s">
        <v>910</v>
      </c>
    </row>
    <row r="816" spans="4:12" x14ac:dyDescent="0.2">
      <c r="D816" s="1" t="s">
        <v>115</v>
      </c>
      <c r="K816" s="60" t="s">
        <v>871</v>
      </c>
      <c r="L816" s="60" t="s">
        <v>911</v>
      </c>
    </row>
    <row r="817" spans="4:12" x14ac:dyDescent="0.2">
      <c r="D817" s="1" t="s">
        <v>115</v>
      </c>
      <c r="K817" s="60" t="s">
        <v>871</v>
      </c>
      <c r="L817" s="60" t="s">
        <v>715</v>
      </c>
    </row>
    <row r="818" spans="4:12" x14ac:dyDescent="0.2">
      <c r="D818" s="1" t="s">
        <v>115</v>
      </c>
      <c r="K818" s="60" t="s">
        <v>871</v>
      </c>
      <c r="L818" s="60" t="s">
        <v>912</v>
      </c>
    </row>
    <row r="819" spans="4:12" x14ac:dyDescent="0.2">
      <c r="D819" s="1" t="s">
        <v>115</v>
      </c>
      <c r="K819" s="60" t="s">
        <v>871</v>
      </c>
      <c r="L819" s="60" t="s">
        <v>913</v>
      </c>
    </row>
    <row r="820" spans="4:12" x14ac:dyDescent="0.2">
      <c r="D820" s="1" t="s">
        <v>115</v>
      </c>
      <c r="K820" s="60" t="s">
        <v>871</v>
      </c>
      <c r="L820" s="60" t="s">
        <v>914</v>
      </c>
    </row>
    <row r="821" spans="4:12" x14ac:dyDescent="0.2">
      <c r="D821" s="1" t="s">
        <v>115</v>
      </c>
      <c r="K821" s="60" t="s">
        <v>871</v>
      </c>
      <c r="L821" s="60" t="s">
        <v>717</v>
      </c>
    </row>
    <row r="822" spans="4:12" x14ac:dyDescent="0.2">
      <c r="D822" s="1" t="s">
        <v>115</v>
      </c>
      <c r="K822" s="60" t="s">
        <v>871</v>
      </c>
      <c r="L822" s="60" t="s">
        <v>915</v>
      </c>
    </row>
    <row r="823" spans="4:12" x14ac:dyDescent="0.2">
      <c r="D823" s="1" t="s">
        <v>115</v>
      </c>
      <c r="K823" s="60" t="s">
        <v>871</v>
      </c>
      <c r="L823" s="60" t="s">
        <v>327</v>
      </c>
    </row>
    <row r="824" spans="4:12" x14ac:dyDescent="0.2">
      <c r="D824" s="1" t="s">
        <v>115</v>
      </c>
      <c r="K824" s="60" t="s">
        <v>871</v>
      </c>
      <c r="L824" s="60" t="s">
        <v>916</v>
      </c>
    </row>
    <row r="825" spans="4:12" x14ac:dyDescent="0.2">
      <c r="D825" s="1" t="s">
        <v>115</v>
      </c>
      <c r="K825" s="60" t="s">
        <v>871</v>
      </c>
      <c r="L825" s="60" t="s">
        <v>917</v>
      </c>
    </row>
    <row r="826" spans="4:12" x14ac:dyDescent="0.2">
      <c r="D826" s="1" t="s">
        <v>115</v>
      </c>
      <c r="K826" s="60" t="s">
        <v>871</v>
      </c>
      <c r="L826" s="60" t="s">
        <v>234</v>
      </c>
    </row>
    <row r="827" spans="4:12" x14ac:dyDescent="0.2">
      <c r="D827" s="1" t="s">
        <v>115</v>
      </c>
      <c r="K827" s="60" t="s">
        <v>871</v>
      </c>
      <c r="L827" s="60" t="s">
        <v>918</v>
      </c>
    </row>
    <row r="828" spans="4:12" x14ac:dyDescent="0.2">
      <c r="D828" s="1" t="s">
        <v>115</v>
      </c>
      <c r="K828" s="60" t="s">
        <v>871</v>
      </c>
      <c r="L828" s="60" t="s">
        <v>919</v>
      </c>
    </row>
    <row r="829" spans="4:12" x14ac:dyDescent="0.2">
      <c r="D829" s="1" t="s">
        <v>115</v>
      </c>
      <c r="K829" s="60" t="s">
        <v>871</v>
      </c>
      <c r="L829" s="60" t="s">
        <v>920</v>
      </c>
    </row>
    <row r="830" spans="4:12" x14ac:dyDescent="0.2">
      <c r="D830" s="1" t="s">
        <v>115</v>
      </c>
      <c r="K830" s="60" t="s">
        <v>871</v>
      </c>
      <c r="L830" s="60" t="s">
        <v>921</v>
      </c>
    </row>
    <row r="831" spans="4:12" x14ac:dyDescent="0.2">
      <c r="D831" s="1" t="s">
        <v>115</v>
      </c>
      <c r="K831" s="60" t="s">
        <v>871</v>
      </c>
      <c r="L831" s="60" t="s">
        <v>922</v>
      </c>
    </row>
    <row r="832" spans="4:12" x14ac:dyDescent="0.2">
      <c r="D832" s="1" t="s">
        <v>115</v>
      </c>
      <c r="K832" s="60" t="s">
        <v>871</v>
      </c>
      <c r="L832" s="60" t="s">
        <v>923</v>
      </c>
    </row>
    <row r="833" spans="4:12" x14ac:dyDescent="0.2">
      <c r="D833" s="1" t="s">
        <v>115</v>
      </c>
      <c r="K833" s="60" t="s">
        <v>1522</v>
      </c>
      <c r="L833" s="60" t="s">
        <v>925</v>
      </c>
    </row>
    <row r="834" spans="4:12" x14ac:dyDescent="0.2">
      <c r="D834" s="1" t="s">
        <v>115</v>
      </c>
      <c r="K834" s="60" t="s">
        <v>924</v>
      </c>
      <c r="L834" s="60" t="s">
        <v>926</v>
      </c>
    </row>
    <row r="835" spans="4:12" x14ac:dyDescent="0.2">
      <c r="D835" s="1" t="s">
        <v>115</v>
      </c>
      <c r="K835" s="60" t="s">
        <v>924</v>
      </c>
      <c r="L835" s="60" t="s">
        <v>927</v>
      </c>
    </row>
    <row r="836" spans="4:12" x14ac:dyDescent="0.2">
      <c r="D836" s="1" t="s">
        <v>115</v>
      </c>
      <c r="K836" s="60" t="s">
        <v>924</v>
      </c>
      <c r="L836" s="60" t="s">
        <v>928</v>
      </c>
    </row>
    <row r="837" spans="4:12" x14ac:dyDescent="0.2">
      <c r="D837" s="1" t="s">
        <v>115</v>
      </c>
      <c r="K837" s="60" t="s">
        <v>924</v>
      </c>
      <c r="L837" s="60" t="s">
        <v>929</v>
      </c>
    </row>
    <row r="838" spans="4:12" x14ac:dyDescent="0.2">
      <c r="D838" s="1" t="s">
        <v>115</v>
      </c>
      <c r="K838" s="60" t="s">
        <v>924</v>
      </c>
      <c r="L838" s="60" t="s">
        <v>930</v>
      </c>
    </row>
    <row r="839" spans="4:12" x14ac:dyDescent="0.2">
      <c r="D839" s="1" t="s">
        <v>115</v>
      </c>
      <c r="K839" s="60" t="s">
        <v>924</v>
      </c>
      <c r="L839" s="60" t="s">
        <v>931</v>
      </c>
    </row>
    <row r="840" spans="4:12" x14ac:dyDescent="0.2">
      <c r="D840" s="1" t="s">
        <v>115</v>
      </c>
      <c r="K840" s="60" t="s">
        <v>924</v>
      </c>
      <c r="L840" s="60" t="s">
        <v>932</v>
      </c>
    </row>
    <row r="841" spans="4:12" x14ac:dyDescent="0.2">
      <c r="D841" s="1" t="s">
        <v>115</v>
      </c>
      <c r="K841" s="60" t="s">
        <v>924</v>
      </c>
      <c r="L841" s="60" t="s">
        <v>933</v>
      </c>
    </row>
    <row r="842" spans="4:12" x14ac:dyDescent="0.2">
      <c r="D842" s="1" t="s">
        <v>115</v>
      </c>
      <c r="K842" s="60" t="s">
        <v>924</v>
      </c>
      <c r="L842" s="60" t="s">
        <v>934</v>
      </c>
    </row>
    <row r="843" spans="4:12" x14ac:dyDescent="0.2">
      <c r="D843" s="1" t="s">
        <v>115</v>
      </c>
      <c r="K843" s="60" t="s">
        <v>924</v>
      </c>
      <c r="L843" s="60" t="s">
        <v>935</v>
      </c>
    </row>
    <row r="844" spans="4:12" x14ac:dyDescent="0.2">
      <c r="D844" s="1" t="s">
        <v>115</v>
      </c>
      <c r="K844" s="60" t="s">
        <v>924</v>
      </c>
      <c r="L844" s="60" t="s">
        <v>936</v>
      </c>
    </row>
    <row r="845" spans="4:12" x14ac:dyDescent="0.2">
      <c r="D845" s="1" t="s">
        <v>115</v>
      </c>
      <c r="K845" s="60" t="s">
        <v>924</v>
      </c>
      <c r="L845" s="60" t="s">
        <v>937</v>
      </c>
    </row>
    <row r="846" spans="4:12" x14ac:dyDescent="0.2">
      <c r="D846" s="1" t="s">
        <v>115</v>
      </c>
      <c r="K846" s="60" t="s">
        <v>924</v>
      </c>
      <c r="L846" s="60" t="s">
        <v>938</v>
      </c>
    </row>
    <row r="847" spans="4:12" x14ac:dyDescent="0.2">
      <c r="D847" s="1" t="s">
        <v>115</v>
      </c>
      <c r="K847" s="60" t="s">
        <v>924</v>
      </c>
      <c r="L847" s="60" t="s">
        <v>939</v>
      </c>
    </row>
    <row r="848" spans="4:12" x14ac:dyDescent="0.2">
      <c r="D848" s="1" t="s">
        <v>115</v>
      </c>
      <c r="K848" s="60" t="s">
        <v>924</v>
      </c>
      <c r="L848" s="60" t="s">
        <v>940</v>
      </c>
    </row>
    <row r="849" spans="4:12" x14ac:dyDescent="0.2">
      <c r="D849" s="1" t="s">
        <v>115</v>
      </c>
      <c r="K849" s="60" t="s">
        <v>924</v>
      </c>
      <c r="L849" s="60" t="s">
        <v>941</v>
      </c>
    </row>
    <row r="850" spans="4:12" x14ac:dyDescent="0.2">
      <c r="D850" s="1" t="s">
        <v>115</v>
      </c>
      <c r="K850" s="60" t="s">
        <v>924</v>
      </c>
      <c r="L850" s="60" t="s">
        <v>942</v>
      </c>
    </row>
    <row r="851" spans="4:12" x14ac:dyDescent="0.2">
      <c r="D851" s="1" t="s">
        <v>115</v>
      </c>
      <c r="K851" s="60" t="s">
        <v>924</v>
      </c>
      <c r="L851" s="60" t="s">
        <v>943</v>
      </c>
    </row>
    <row r="852" spans="4:12" x14ac:dyDescent="0.2">
      <c r="D852" s="1" t="s">
        <v>115</v>
      </c>
      <c r="K852" s="60" t="s">
        <v>924</v>
      </c>
      <c r="L852" s="60" t="s">
        <v>944</v>
      </c>
    </row>
    <row r="853" spans="4:12" x14ac:dyDescent="0.2">
      <c r="D853" s="1" t="s">
        <v>115</v>
      </c>
      <c r="K853" s="60" t="s">
        <v>924</v>
      </c>
      <c r="L853" s="60" t="s">
        <v>945</v>
      </c>
    </row>
    <row r="854" spans="4:12" x14ac:dyDescent="0.2">
      <c r="D854" s="1" t="s">
        <v>115</v>
      </c>
      <c r="K854" s="60" t="s">
        <v>924</v>
      </c>
      <c r="L854" s="60" t="s">
        <v>946</v>
      </c>
    </row>
    <row r="855" spans="4:12" x14ac:dyDescent="0.2">
      <c r="D855" s="1" t="s">
        <v>115</v>
      </c>
      <c r="K855" s="60" t="s">
        <v>924</v>
      </c>
      <c r="L855" s="60" t="s">
        <v>947</v>
      </c>
    </row>
    <row r="856" spans="4:12" x14ac:dyDescent="0.2">
      <c r="D856" s="1" t="s">
        <v>115</v>
      </c>
      <c r="K856" s="60" t="s">
        <v>924</v>
      </c>
      <c r="L856" s="60" t="s">
        <v>948</v>
      </c>
    </row>
    <row r="857" spans="4:12" x14ac:dyDescent="0.2">
      <c r="D857" s="1" t="s">
        <v>115</v>
      </c>
      <c r="K857" s="60" t="s">
        <v>924</v>
      </c>
      <c r="L857" s="60" t="s">
        <v>949</v>
      </c>
    </row>
    <row r="858" spans="4:12" x14ac:dyDescent="0.2">
      <c r="D858" s="1" t="s">
        <v>115</v>
      </c>
      <c r="K858" s="60" t="s">
        <v>924</v>
      </c>
      <c r="L858" s="60" t="s">
        <v>950</v>
      </c>
    </row>
    <row r="859" spans="4:12" x14ac:dyDescent="0.2">
      <c r="D859" s="1" t="s">
        <v>115</v>
      </c>
      <c r="K859" s="60" t="s">
        <v>924</v>
      </c>
      <c r="L859" s="60" t="s">
        <v>951</v>
      </c>
    </row>
    <row r="860" spans="4:12" x14ac:dyDescent="0.2">
      <c r="D860" s="1" t="s">
        <v>115</v>
      </c>
      <c r="K860" s="60" t="s">
        <v>924</v>
      </c>
      <c r="L860" s="60" t="s">
        <v>131</v>
      </c>
    </row>
    <row r="861" spans="4:12" x14ac:dyDescent="0.2">
      <c r="D861" s="1" t="s">
        <v>115</v>
      </c>
      <c r="K861" s="60" t="s">
        <v>924</v>
      </c>
      <c r="L861" s="60" t="s">
        <v>952</v>
      </c>
    </row>
    <row r="862" spans="4:12" x14ac:dyDescent="0.2">
      <c r="D862" s="1" t="s">
        <v>115</v>
      </c>
      <c r="K862" s="60" t="s">
        <v>924</v>
      </c>
      <c r="L862" s="60" t="s">
        <v>953</v>
      </c>
    </row>
    <row r="863" spans="4:12" x14ac:dyDescent="0.2">
      <c r="D863" s="1" t="s">
        <v>115</v>
      </c>
      <c r="K863" s="60" t="s">
        <v>924</v>
      </c>
      <c r="L863" s="60" t="s">
        <v>954</v>
      </c>
    </row>
    <row r="864" spans="4:12" x14ac:dyDescent="0.2">
      <c r="D864" s="1" t="s">
        <v>115</v>
      </c>
      <c r="K864" s="60" t="s">
        <v>924</v>
      </c>
      <c r="L864" s="60" t="s">
        <v>718</v>
      </c>
    </row>
    <row r="865" spans="4:12" x14ac:dyDescent="0.2">
      <c r="D865" s="1" t="s">
        <v>115</v>
      </c>
      <c r="K865" s="60" t="s">
        <v>924</v>
      </c>
      <c r="L865" s="60" t="s">
        <v>955</v>
      </c>
    </row>
    <row r="866" spans="4:12" x14ac:dyDescent="0.2">
      <c r="D866" s="1" t="s">
        <v>115</v>
      </c>
      <c r="K866" s="60" t="s">
        <v>924</v>
      </c>
      <c r="L866" s="60" t="s">
        <v>956</v>
      </c>
    </row>
    <row r="867" spans="4:12" x14ac:dyDescent="0.2">
      <c r="D867" s="1" t="s">
        <v>115</v>
      </c>
      <c r="K867" s="60" t="s">
        <v>924</v>
      </c>
      <c r="L867" s="60" t="s">
        <v>957</v>
      </c>
    </row>
    <row r="868" spans="4:12" x14ac:dyDescent="0.2">
      <c r="D868" s="1" t="s">
        <v>115</v>
      </c>
      <c r="K868" s="60" t="s">
        <v>924</v>
      </c>
      <c r="L868" s="60" t="s">
        <v>958</v>
      </c>
    </row>
    <row r="869" spans="4:12" x14ac:dyDescent="0.2">
      <c r="D869" s="1" t="s">
        <v>115</v>
      </c>
      <c r="K869" s="60" t="s">
        <v>924</v>
      </c>
      <c r="L869" s="60" t="s">
        <v>959</v>
      </c>
    </row>
    <row r="870" spans="4:12" x14ac:dyDescent="0.2">
      <c r="D870" s="1" t="s">
        <v>115</v>
      </c>
      <c r="K870" s="60" t="s">
        <v>924</v>
      </c>
      <c r="L870" s="60" t="s">
        <v>245</v>
      </c>
    </row>
    <row r="871" spans="4:12" x14ac:dyDescent="0.2">
      <c r="D871" s="1" t="s">
        <v>115</v>
      </c>
      <c r="K871" s="60" t="s">
        <v>924</v>
      </c>
      <c r="L871" s="60" t="s">
        <v>960</v>
      </c>
    </row>
    <row r="872" spans="4:12" x14ac:dyDescent="0.2">
      <c r="D872" s="1" t="s">
        <v>115</v>
      </c>
      <c r="K872" s="60" t="s">
        <v>924</v>
      </c>
      <c r="L872" s="60" t="s">
        <v>961</v>
      </c>
    </row>
    <row r="873" spans="4:12" x14ac:dyDescent="0.2">
      <c r="D873" s="1" t="s">
        <v>115</v>
      </c>
      <c r="K873" s="60" t="s">
        <v>962</v>
      </c>
      <c r="L873" s="60" t="s">
        <v>878</v>
      </c>
    </row>
    <row r="874" spans="4:12" x14ac:dyDescent="0.2">
      <c r="D874" s="1" t="s">
        <v>115</v>
      </c>
      <c r="K874" s="60" t="s">
        <v>962</v>
      </c>
      <c r="L874" s="60" t="s">
        <v>963</v>
      </c>
    </row>
    <row r="875" spans="4:12" x14ac:dyDescent="0.2">
      <c r="D875" s="1" t="s">
        <v>115</v>
      </c>
      <c r="K875" s="60" t="s">
        <v>962</v>
      </c>
      <c r="L875" s="60" t="s">
        <v>964</v>
      </c>
    </row>
    <row r="876" spans="4:12" x14ac:dyDescent="0.2">
      <c r="D876" s="1" t="s">
        <v>115</v>
      </c>
      <c r="K876" s="60" t="s">
        <v>962</v>
      </c>
      <c r="L876" s="60" t="s">
        <v>965</v>
      </c>
    </row>
    <row r="877" spans="4:12" x14ac:dyDescent="0.2">
      <c r="D877" s="1" t="s">
        <v>115</v>
      </c>
      <c r="K877" s="60" t="s">
        <v>962</v>
      </c>
      <c r="L877" s="60" t="s">
        <v>966</v>
      </c>
    </row>
    <row r="878" spans="4:12" x14ac:dyDescent="0.2">
      <c r="D878" s="1" t="s">
        <v>115</v>
      </c>
      <c r="K878" s="60" t="s">
        <v>962</v>
      </c>
      <c r="L878" s="60" t="s">
        <v>967</v>
      </c>
    </row>
    <row r="879" spans="4:12" x14ac:dyDescent="0.2">
      <c r="D879" s="1" t="s">
        <v>115</v>
      </c>
      <c r="K879" s="60" t="s">
        <v>962</v>
      </c>
      <c r="L879" s="60" t="s">
        <v>968</v>
      </c>
    </row>
    <row r="880" spans="4:12" x14ac:dyDescent="0.2">
      <c r="D880" s="1" t="s">
        <v>115</v>
      </c>
      <c r="K880" s="60" t="s">
        <v>962</v>
      </c>
      <c r="L880" s="60" t="s">
        <v>224</v>
      </c>
    </row>
    <row r="881" spans="4:12" x14ac:dyDescent="0.2">
      <c r="D881" s="1" t="s">
        <v>115</v>
      </c>
      <c r="K881" s="60" t="s">
        <v>962</v>
      </c>
      <c r="L881" s="60" t="s">
        <v>969</v>
      </c>
    </row>
    <row r="882" spans="4:12" x14ac:dyDescent="0.2">
      <c r="D882" s="1" t="s">
        <v>115</v>
      </c>
      <c r="K882" s="60" t="s">
        <v>962</v>
      </c>
      <c r="L882" s="60" t="s">
        <v>955</v>
      </c>
    </row>
    <row r="883" spans="4:12" x14ac:dyDescent="0.2">
      <c r="D883" s="1" t="s">
        <v>115</v>
      </c>
      <c r="K883" s="60" t="s">
        <v>962</v>
      </c>
      <c r="L883" s="60" t="s">
        <v>970</v>
      </c>
    </row>
    <row r="884" spans="4:12" x14ac:dyDescent="0.2">
      <c r="D884" s="1" t="s">
        <v>115</v>
      </c>
      <c r="K884" s="60" t="s">
        <v>962</v>
      </c>
      <c r="L884" s="60" t="s">
        <v>971</v>
      </c>
    </row>
    <row r="885" spans="4:12" x14ac:dyDescent="0.2">
      <c r="D885" s="1" t="s">
        <v>115</v>
      </c>
      <c r="K885" s="60" t="s">
        <v>962</v>
      </c>
      <c r="L885" s="60" t="s">
        <v>972</v>
      </c>
    </row>
    <row r="886" spans="4:12" x14ac:dyDescent="0.2">
      <c r="D886" s="1" t="s">
        <v>115</v>
      </c>
      <c r="K886" s="60" t="s">
        <v>1513</v>
      </c>
      <c r="L886" s="60" t="s">
        <v>147</v>
      </c>
    </row>
    <row r="887" spans="4:12" x14ac:dyDescent="0.2">
      <c r="D887" s="1" t="s">
        <v>115</v>
      </c>
      <c r="K887" s="60" t="s">
        <v>973</v>
      </c>
      <c r="L887" s="60" t="s">
        <v>348</v>
      </c>
    </row>
    <row r="888" spans="4:12" x14ac:dyDescent="0.2">
      <c r="D888" s="1" t="s">
        <v>115</v>
      </c>
      <c r="K888" s="60" t="s">
        <v>973</v>
      </c>
      <c r="L888" s="60" t="s">
        <v>974</v>
      </c>
    </row>
    <row r="889" spans="4:12" x14ac:dyDescent="0.2">
      <c r="D889" s="1" t="s">
        <v>115</v>
      </c>
      <c r="K889" s="60" t="s">
        <v>973</v>
      </c>
      <c r="L889" s="60" t="s">
        <v>975</v>
      </c>
    </row>
    <row r="890" spans="4:12" x14ac:dyDescent="0.2">
      <c r="D890" s="1" t="s">
        <v>115</v>
      </c>
      <c r="K890" s="60" t="s">
        <v>973</v>
      </c>
      <c r="L890" s="60" t="s">
        <v>304</v>
      </c>
    </row>
    <row r="891" spans="4:12" x14ac:dyDescent="0.2">
      <c r="D891" s="1" t="s">
        <v>115</v>
      </c>
      <c r="K891" s="60" t="s">
        <v>973</v>
      </c>
      <c r="L891" s="60" t="s">
        <v>976</v>
      </c>
    </row>
    <row r="892" spans="4:12" x14ac:dyDescent="0.2">
      <c r="D892" s="1" t="s">
        <v>115</v>
      </c>
      <c r="K892" s="60" t="s">
        <v>973</v>
      </c>
      <c r="L892" s="60" t="s">
        <v>977</v>
      </c>
    </row>
    <row r="893" spans="4:12" x14ac:dyDescent="0.2">
      <c r="D893" s="1" t="s">
        <v>115</v>
      </c>
      <c r="K893" s="60" t="s">
        <v>973</v>
      </c>
      <c r="L893" s="60" t="s">
        <v>978</v>
      </c>
    </row>
    <row r="894" spans="4:12" x14ac:dyDescent="0.2">
      <c r="D894" s="1" t="s">
        <v>115</v>
      </c>
      <c r="K894" s="60" t="s">
        <v>973</v>
      </c>
      <c r="L894" s="60" t="s">
        <v>979</v>
      </c>
    </row>
    <row r="895" spans="4:12" x14ac:dyDescent="0.2">
      <c r="D895" s="1" t="s">
        <v>115</v>
      </c>
      <c r="K895" s="60" t="s">
        <v>973</v>
      </c>
      <c r="L895" s="60" t="s">
        <v>980</v>
      </c>
    </row>
    <row r="896" spans="4:12" x14ac:dyDescent="0.2">
      <c r="D896" s="1" t="s">
        <v>115</v>
      </c>
      <c r="K896" s="60" t="s">
        <v>973</v>
      </c>
      <c r="L896" s="60" t="s">
        <v>981</v>
      </c>
    </row>
    <row r="897" spans="4:12" x14ac:dyDescent="0.2">
      <c r="D897" s="1" t="s">
        <v>115</v>
      </c>
      <c r="K897" s="60" t="s">
        <v>973</v>
      </c>
      <c r="L897" s="60" t="s">
        <v>982</v>
      </c>
    </row>
    <row r="898" spans="4:12" x14ac:dyDescent="0.2">
      <c r="D898" s="1" t="s">
        <v>115</v>
      </c>
      <c r="K898" s="60" t="s">
        <v>983</v>
      </c>
      <c r="L898" s="60" t="s">
        <v>984</v>
      </c>
    </row>
    <row r="899" spans="4:12" x14ac:dyDescent="0.2">
      <c r="D899" s="1" t="s">
        <v>115</v>
      </c>
      <c r="K899" s="60" t="s">
        <v>983</v>
      </c>
      <c r="L899" s="60" t="s">
        <v>522</v>
      </c>
    </row>
    <row r="900" spans="4:12" x14ac:dyDescent="0.2">
      <c r="D900" s="1" t="s">
        <v>115</v>
      </c>
      <c r="K900" s="60" t="s">
        <v>983</v>
      </c>
      <c r="L900" s="60" t="s">
        <v>985</v>
      </c>
    </row>
    <row r="901" spans="4:12" x14ac:dyDescent="0.2">
      <c r="D901" s="1" t="s">
        <v>115</v>
      </c>
      <c r="K901" s="60" t="s">
        <v>983</v>
      </c>
      <c r="L901" s="60" t="s">
        <v>986</v>
      </c>
    </row>
    <row r="902" spans="4:12" x14ac:dyDescent="0.2">
      <c r="D902" s="1" t="s">
        <v>115</v>
      </c>
      <c r="K902" s="60" t="s">
        <v>983</v>
      </c>
      <c r="L902" s="60" t="s">
        <v>987</v>
      </c>
    </row>
    <row r="903" spans="4:12" x14ac:dyDescent="0.2">
      <c r="D903" s="1" t="s">
        <v>115</v>
      </c>
      <c r="K903" s="60" t="s">
        <v>983</v>
      </c>
      <c r="L903" s="60" t="s">
        <v>988</v>
      </c>
    </row>
    <row r="904" spans="4:12" x14ac:dyDescent="0.2">
      <c r="D904" s="1" t="s">
        <v>115</v>
      </c>
      <c r="K904" s="60" t="s">
        <v>983</v>
      </c>
      <c r="L904" s="60" t="s">
        <v>989</v>
      </c>
    </row>
    <row r="905" spans="4:12" x14ac:dyDescent="0.2">
      <c r="D905" s="1" t="s">
        <v>115</v>
      </c>
      <c r="K905" s="60" t="s">
        <v>983</v>
      </c>
      <c r="L905" s="60" t="s">
        <v>990</v>
      </c>
    </row>
    <row r="906" spans="4:12" x14ac:dyDescent="0.2">
      <c r="D906" s="1" t="s">
        <v>115</v>
      </c>
      <c r="K906" s="60" t="s">
        <v>983</v>
      </c>
      <c r="L906" s="60" t="s">
        <v>991</v>
      </c>
    </row>
    <row r="907" spans="4:12" x14ac:dyDescent="0.2">
      <c r="D907" s="1" t="s">
        <v>115</v>
      </c>
      <c r="K907" s="60" t="s">
        <v>983</v>
      </c>
      <c r="L907" s="60" t="s">
        <v>992</v>
      </c>
    </row>
    <row r="908" spans="4:12" x14ac:dyDescent="0.2">
      <c r="D908" s="1" t="s">
        <v>115</v>
      </c>
      <c r="K908" s="60" t="s">
        <v>983</v>
      </c>
      <c r="L908" s="60" t="s">
        <v>993</v>
      </c>
    </row>
    <row r="909" spans="4:12" x14ac:dyDescent="0.2">
      <c r="D909" s="1" t="s">
        <v>115</v>
      </c>
      <c r="K909" s="60" t="s">
        <v>983</v>
      </c>
      <c r="L909" s="60" t="s">
        <v>994</v>
      </c>
    </row>
    <row r="910" spans="4:12" x14ac:dyDescent="0.2">
      <c r="D910" s="1" t="s">
        <v>115</v>
      </c>
      <c r="K910" s="60" t="s">
        <v>983</v>
      </c>
      <c r="L910" s="60" t="s">
        <v>995</v>
      </c>
    </row>
    <row r="911" spans="4:12" x14ac:dyDescent="0.2">
      <c r="D911" s="1" t="s">
        <v>115</v>
      </c>
      <c r="K911" s="60" t="s">
        <v>983</v>
      </c>
      <c r="L911" s="60" t="s">
        <v>996</v>
      </c>
    </row>
    <row r="912" spans="4:12" x14ac:dyDescent="0.2">
      <c r="D912" s="1" t="s">
        <v>115</v>
      </c>
      <c r="K912" s="60" t="s">
        <v>997</v>
      </c>
      <c r="L912" s="60" t="s">
        <v>998</v>
      </c>
    </row>
    <row r="913" spans="4:12" x14ac:dyDescent="0.2">
      <c r="D913" s="1" t="s">
        <v>115</v>
      </c>
      <c r="K913" s="60" t="s">
        <v>997</v>
      </c>
      <c r="L913" s="60" t="s">
        <v>487</v>
      </c>
    </row>
    <row r="914" spans="4:12" x14ac:dyDescent="0.2">
      <c r="D914" s="1" t="s">
        <v>115</v>
      </c>
      <c r="K914" s="60" t="s">
        <v>997</v>
      </c>
      <c r="L914" s="60" t="s">
        <v>999</v>
      </c>
    </row>
    <row r="915" spans="4:12" x14ac:dyDescent="0.2">
      <c r="D915" s="1" t="s">
        <v>115</v>
      </c>
      <c r="K915" s="60" t="s">
        <v>997</v>
      </c>
      <c r="L915" s="60" t="s">
        <v>148</v>
      </c>
    </row>
    <row r="916" spans="4:12" x14ac:dyDescent="0.2">
      <c r="D916" s="1" t="s">
        <v>115</v>
      </c>
      <c r="K916" s="60" t="s">
        <v>997</v>
      </c>
      <c r="L916" s="60" t="s">
        <v>1000</v>
      </c>
    </row>
    <row r="917" spans="4:12" x14ac:dyDescent="0.2">
      <c r="D917" s="1" t="s">
        <v>115</v>
      </c>
      <c r="K917" s="60" t="s">
        <v>997</v>
      </c>
      <c r="L917" s="60" t="s">
        <v>1001</v>
      </c>
    </row>
    <row r="918" spans="4:12" x14ac:dyDescent="0.2">
      <c r="D918" s="1" t="s">
        <v>115</v>
      </c>
      <c r="K918" s="60" t="s">
        <v>997</v>
      </c>
      <c r="L918" s="60" t="s">
        <v>152</v>
      </c>
    </row>
    <row r="919" spans="4:12" x14ac:dyDescent="0.2">
      <c r="D919" s="1" t="s">
        <v>115</v>
      </c>
      <c r="K919" s="60" t="s">
        <v>997</v>
      </c>
      <c r="L919" s="60" t="s">
        <v>523</v>
      </c>
    </row>
    <row r="920" spans="4:12" x14ac:dyDescent="0.2">
      <c r="D920" s="1" t="s">
        <v>115</v>
      </c>
      <c r="K920" s="60" t="s">
        <v>997</v>
      </c>
      <c r="L920" s="60" t="s">
        <v>1002</v>
      </c>
    </row>
    <row r="921" spans="4:12" x14ac:dyDescent="0.2">
      <c r="D921" s="1" t="s">
        <v>115</v>
      </c>
      <c r="K921" s="60" t="s">
        <v>997</v>
      </c>
      <c r="L921" s="60" t="s">
        <v>654</v>
      </c>
    </row>
    <row r="922" spans="4:12" x14ac:dyDescent="0.2">
      <c r="D922" s="1" t="s">
        <v>115</v>
      </c>
      <c r="K922" s="60" t="s">
        <v>997</v>
      </c>
      <c r="L922" s="60" t="s">
        <v>1003</v>
      </c>
    </row>
    <row r="923" spans="4:12" x14ac:dyDescent="0.2">
      <c r="D923" s="1" t="s">
        <v>115</v>
      </c>
      <c r="K923" s="60" t="s">
        <v>997</v>
      </c>
      <c r="L923" s="60" t="s">
        <v>1004</v>
      </c>
    </row>
    <row r="924" spans="4:12" x14ac:dyDescent="0.2">
      <c r="D924" s="1" t="s">
        <v>115</v>
      </c>
      <c r="K924" s="60" t="s">
        <v>997</v>
      </c>
      <c r="L924" s="60" t="s">
        <v>1005</v>
      </c>
    </row>
    <row r="925" spans="4:12" x14ac:dyDescent="0.2">
      <c r="D925" s="1" t="s">
        <v>115</v>
      </c>
      <c r="K925" s="60" t="s">
        <v>997</v>
      </c>
      <c r="L925" s="60" t="s">
        <v>1006</v>
      </c>
    </row>
    <row r="926" spans="4:12" x14ac:dyDescent="0.2">
      <c r="D926" s="1" t="s">
        <v>115</v>
      </c>
      <c r="K926" s="60" t="s">
        <v>997</v>
      </c>
      <c r="L926" s="60" t="s">
        <v>1007</v>
      </c>
    </row>
    <row r="927" spans="4:12" x14ac:dyDescent="0.2">
      <c r="D927" s="1" t="s">
        <v>115</v>
      </c>
      <c r="K927" s="60" t="s">
        <v>997</v>
      </c>
      <c r="L927" s="60" t="s">
        <v>1008</v>
      </c>
    </row>
    <row r="928" spans="4:12" x14ac:dyDescent="0.2">
      <c r="D928" s="1" t="s">
        <v>115</v>
      </c>
      <c r="K928" s="60" t="s">
        <v>997</v>
      </c>
      <c r="L928" s="60" t="s">
        <v>1009</v>
      </c>
    </row>
    <row r="929" spans="4:12" x14ac:dyDescent="0.2">
      <c r="D929" s="1" t="s">
        <v>115</v>
      </c>
      <c r="K929" s="60" t="s">
        <v>997</v>
      </c>
      <c r="L929" s="60" t="s">
        <v>1010</v>
      </c>
    </row>
    <row r="930" spans="4:12" x14ac:dyDescent="0.2">
      <c r="D930" s="1" t="s">
        <v>115</v>
      </c>
      <c r="K930" s="60" t="s">
        <v>997</v>
      </c>
      <c r="L930" s="60" t="s">
        <v>1011</v>
      </c>
    </row>
    <row r="931" spans="4:12" x14ac:dyDescent="0.2">
      <c r="D931" s="1" t="s">
        <v>115</v>
      </c>
      <c r="K931" s="60" t="s">
        <v>997</v>
      </c>
      <c r="L931" s="60" t="s">
        <v>1012</v>
      </c>
    </row>
    <row r="932" spans="4:12" x14ac:dyDescent="0.2">
      <c r="D932" s="1" t="s">
        <v>115</v>
      </c>
      <c r="K932" s="60" t="s">
        <v>997</v>
      </c>
      <c r="L932" s="60" t="s">
        <v>169</v>
      </c>
    </row>
    <row r="933" spans="4:12" x14ac:dyDescent="0.2">
      <c r="D933" s="1" t="s">
        <v>115</v>
      </c>
      <c r="K933" s="60" t="s">
        <v>997</v>
      </c>
      <c r="L933" s="60" t="s">
        <v>1013</v>
      </c>
    </row>
    <row r="934" spans="4:12" x14ac:dyDescent="0.2">
      <c r="D934" s="1" t="s">
        <v>115</v>
      </c>
      <c r="K934" s="60" t="s">
        <v>997</v>
      </c>
      <c r="L934" s="60" t="s">
        <v>1014</v>
      </c>
    </row>
    <row r="935" spans="4:12" x14ac:dyDescent="0.2">
      <c r="D935" s="1" t="s">
        <v>115</v>
      </c>
      <c r="K935" s="60" t="s">
        <v>997</v>
      </c>
      <c r="L935" s="60" t="s">
        <v>1015</v>
      </c>
    </row>
    <row r="936" spans="4:12" x14ac:dyDescent="0.2">
      <c r="D936" s="1" t="s">
        <v>115</v>
      </c>
      <c r="K936" s="60" t="s">
        <v>997</v>
      </c>
      <c r="L936" s="60" t="s">
        <v>1016</v>
      </c>
    </row>
    <row r="937" spans="4:12" x14ac:dyDescent="0.2">
      <c r="D937" s="1" t="s">
        <v>115</v>
      </c>
      <c r="K937" s="60" t="s">
        <v>997</v>
      </c>
      <c r="L937" s="60" t="s">
        <v>1017</v>
      </c>
    </row>
    <row r="938" spans="4:12" x14ac:dyDescent="0.2">
      <c r="D938" s="1" t="s">
        <v>115</v>
      </c>
      <c r="K938" s="60" t="s">
        <v>997</v>
      </c>
      <c r="L938" s="60" t="s">
        <v>1018</v>
      </c>
    </row>
    <row r="939" spans="4:12" x14ac:dyDescent="0.2">
      <c r="D939" s="1" t="s">
        <v>115</v>
      </c>
      <c r="K939" s="60" t="s">
        <v>997</v>
      </c>
      <c r="L939" s="60" t="s">
        <v>307</v>
      </c>
    </row>
    <row r="940" spans="4:12" x14ac:dyDescent="0.2">
      <c r="D940" s="1" t="s">
        <v>115</v>
      </c>
      <c r="K940" s="60" t="s">
        <v>997</v>
      </c>
      <c r="L940" s="60" t="s">
        <v>1019</v>
      </c>
    </row>
    <row r="941" spans="4:12" x14ac:dyDescent="0.2">
      <c r="D941" s="1" t="s">
        <v>115</v>
      </c>
      <c r="K941" s="60" t="s">
        <v>997</v>
      </c>
      <c r="L941" s="60" t="s">
        <v>1020</v>
      </c>
    </row>
    <row r="942" spans="4:12" x14ac:dyDescent="0.2">
      <c r="D942" s="1" t="s">
        <v>115</v>
      </c>
      <c r="K942" s="60" t="s">
        <v>997</v>
      </c>
      <c r="L942" s="60" t="s">
        <v>1021</v>
      </c>
    </row>
    <row r="943" spans="4:12" x14ac:dyDescent="0.2">
      <c r="D943" s="1" t="s">
        <v>115</v>
      </c>
      <c r="K943" s="60" t="s">
        <v>997</v>
      </c>
      <c r="L943" s="60" t="s">
        <v>1022</v>
      </c>
    </row>
    <row r="944" spans="4:12" x14ac:dyDescent="0.2">
      <c r="D944" s="1" t="s">
        <v>115</v>
      </c>
      <c r="K944" s="60" t="s">
        <v>997</v>
      </c>
      <c r="L944" s="60" t="s">
        <v>1023</v>
      </c>
    </row>
    <row r="945" spans="4:12" x14ac:dyDescent="0.2">
      <c r="D945" s="1" t="s">
        <v>115</v>
      </c>
      <c r="K945" s="60" t="s">
        <v>997</v>
      </c>
      <c r="L945" s="60" t="s">
        <v>1024</v>
      </c>
    </row>
    <row r="946" spans="4:12" x14ac:dyDescent="0.2">
      <c r="D946" s="1" t="s">
        <v>115</v>
      </c>
      <c r="K946" s="60" t="s">
        <v>997</v>
      </c>
      <c r="L946" s="60" t="s">
        <v>1025</v>
      </c>
    </row>
    <row r="947" spans="4:12" x14ac:dyDescent="0.2">
      <c r="D947" s="1" t="s">
        <v>115</v>
      </c>
      <c r="K947" s="60" t="s">
        <v>997</v>
      </c>
      <c r="L947" s="60" t="s">
        <v>1026</v>
      </c>
    </row>
    <row r="948" spans="4:12" x14ac:dyDescent="0.2">
      <c r="D948" s="1" t="s">
        <v>115</v>
      </c>
      <c r="K948" s="60" t="s">
        <v>997</v>
      </c>
      <c r="L948" s="60" t="s">
        <v>1027</v>
      </c>
    </row>
    <row r="949" spans="4:12" x14ac:dyDescent="0.2">
      <c r="D949" s="1" t="s">
        <v>115</v>
      </c>
      <c r="K949" s="60" t="s">
        <v>997</v>
      </c>
      <c r="L949" s="60" t="s">
        <v>186</v>
      </c>
    </row>
    <row r="950" spans="4:12" x14ac:dyDescent="0.2">
      <c r="D950" s="1" t="s">
        <v>115</v>
      </c>
      <c r="K950" s="60" t="s">
        <v>997</v>
      </c>
      <c r="L950" s="60" t="s">
        <v>1028</v>
      </c>
    </row>
    <row r="951" spans="4:12" x14ac:dyDescent="0.2">
      <c r="D951" s="1" t="s">
        <v>115</v>
      </c>
      <c r="K951" s="60" t="s">
        <v>997</v>
      </c>
      <c r="L951" s="60" t="s">
        <v>1029</v>
      </c>
    </row>
    <row r="952" spans="4:12" x14ac:dyDescent="0.2">
      <c r="D952" s="1" t="s">
        <v>115</v>
      </c>
      <c r="K952" s="60" t="s">
        <v>997</v>
      </c>
      <c r="L952" s="60" t="s">
        <v>1030</v>
      </c>
    </row>
    <row r="953" spans="4:12" x14ac:dyDescent="0.2">
      <c r="D953" s="1" t="s">
        <v>115</v>
      </c>
      <c r="K953" s="60" t="s">
        <v>997</v>
      </c>
      <c r="L953" s="60" t="s">
        <v>1031</v>
      </c>
    </row>
    <row r="954" spans="4:12" x14ac:dyDescent="0.2">
      <c r="D954" s="1" t="s">
        <v>115</v>
      </c>
      <c r="K954" s="60" t="s">
        <v>997</v>
      </c>
      <c r="L954" s="60" t="s">
        <v>1032</v>
      </c>
    </row>
    <row r="955" spans="4:12" x14ac:dyDescent="0.2">
      <c r="D955" s="1" t="s">
        <v>115</v>
      </c>
      <c r="K955" s="60" t="s">
        <v>997</v>
      </c>
      <c r="L955" s="60" t="s">
        <v>1033</v>
      </c>
    </row>
    <row r="956" spans="4:12" x14ac:dyDescent="0.2">
      <c r="D956" s="1" t="s">
        <v>115</v>
      </c>
      <c r="K956" s="60" t="s">
        <v>997</v>
      </c>
      <c r="L956" s="60" t="s">
        <v>1034</v>
      </c>
    </row>
    <row r="957" spans="4:12" x14ac:dyDescent="0.2">
      <c r="D957" s="1" t="s">
        <v>115</v>
      </c>
      <c r="K957" s="60" t="s">
        <v>997</v>
      </c>
      <c r="L957" s="60" t="s">
        <v>573</v>
      </c>
    </row>
    <row r="958" spans="4:12" x14ac:dyDescent="0.2">
      <c r="D958" s="1" t="s">
        <v>115</v>
      </c>
      <c r="K958" s="60" t="s">
        <v>997</v>
      </c>
      <c r="L958" s="60" t="s">
        <v>1035</v>
      </c>
    </row>
    <row r="959" spans="4:12" x14ac:dyDescent="0.2">
      <c r="D959" s="1" t="s">
        <v>115</v>
      </c>
      <c r="K959" s="60" t="s">
        <v>997</v>
      </c>
      <c r="L959" s="60" t="s">
        <v>1036</v>
      </c>
    </row>
    <row r="960" spans="4:12" x14ac:dyDescent="0.2">
      <c r="D960" s="1" t="s">
        <v>115</v>
      </c>
      <c r="K960" s="60" t="s">
        <v>997</v>
      </c>
      <c r="L960" s="60" t="s">
        <v>1037</v>
      </c>
    </row>
    <row r="961" spans="4:12" x14ac:dyDescent="0.2">
      <c r="D961" s="1" t="s">
        <v>115</v>
      </c>
      <c r="K961" s="60" t="s">
        <v>997</v>
      </c>
      <c r="L961" s="60" t="s">
        <v>1038</v>
      </c>
    </row>
    <row r="962" spans="4:12" x14ac:dyDescent="0.2">
      <c r="D962" s="1" t="s">
        <v>115</v>
      </c>
      <c r="K962" s="60" t="s">
        <v>997</v>
      </c>
      <c r="L962" s="60" t="s">
        <v>1039</v>
      </c>
    </row>
    <row r="963" spans="4:12" x14ac:dyDescent="0.2">
      <c r="D963" s="1" t="s">
        <v>115</v>
      </c>
      <c r="K963" s="60" t="s">
        <v>997</v>
      </c>
      <c r="L963" s="60" t="s">
        <v>1040</v>
      </c>
    </row>
    <row r="964" spans="4:12" x14ac:dyDescent="0.2">
      <c r="D964" s="1" t="s">
        <v>115</v>
      </c>
      <c r="K964" s="60" t="s">
        <v>997</v>
      </c>
      <c r="L964" s="60" t="s">
        <v>1041</v>
      </c>
    </row>
    <row r="965" spans="4:12" x14ac:dyDescent="0.2">
      <c r="D965" s="1" t="s">
        <v>115</v>
      </c>
      <c r="K965" s="60" t="s">
        <v>997</v>
      </c>
      <c r="L965" s="60" t="s">
        <v>1042</v>
      </c>
    </row>
    <row r="966" spans="4:12" x14ac:dyDescent="0.2">
      <c r="D966" s="1" t="s">
        <v>115</v>
      </c>
      <c r="K966" s="60" t="s">
        <v>997</v>
      </c>
      <c r="L966" s="60" t="s">
        <v>1043</v>
      </c>
    </row>
    <row r="967" spans="4:12" x14ac:dyDescent="0.2">
      <c r="D967" s="1" t="s">
        <v>115</v>
      </c>
      <c r="K967" s="60" t="s">
        <v>997</v>
      </c>
      <c r="L967" s="60" t="s">
        <v>1044</v>
      </c>
    </row>
    <row r="968" spans="4:12" x14ac:dyDescent="0.2">
      <c r="D968" s="1" t="s">
        <v>115</v>
      </c>
      <c r="K968" s="60" t="s">
        <v>997</v>
      </c>
      <c r="L968" s="60" t="s">
        <v>1045</v>
      </c>
    </row>
    <row r="969" spans="4:12" x14ac:dyDescent="0.2">
      <c r="D969" s="1" t="s">
        <v>115</v>
      </c>
      <c r="K969" s="60" t="s">
        <v>997</v>
      </c>
      <c r="L969" s="60" t="s">
        <v>1046</v>
      </c>
    </row>
    <row r="970" spans="4:12" x14ac:dyDescent="0.2">
      <c r="D970" s="1" t="s">
        <v>115</v>
      </c>
      <c r="K970" s="60" t="s">
        <v>997</v>
      </c>
      <c r="L970" s="60" t="s">
        <v>1047</v>
      </c>
    </row>
    <row r="971" spans="4:12" x14ac:dyDescent="0.2">
      <c r="D971" s="1" t="s">
        <v>115</v>
      </c>
      <c r="K971" s="60" t="s">
        <v>997</v>
      </c>
      <c r="L971" s="60" t="s">
        <v>1048</v>
      </c>
    </row>
    <row r="972" spans="4:12" x14ac:dyDescent="0.2">
      <c r="D972" s="1" t="s">
        <v>115</v>
      </c>
      <c r="K972" s="60" t="s">
        <v>997</v>
      </c>
      <c r="L972" s="60" t="s">
        <v>1049</v>
      </c>
    </row>
    <row r="973" spans="4:12" x14ac:dyDescent="0.2">
      <c r="D973" s="1" t="s">
        <v>115</v>
      </c>
      <c r="K973" s="60" t="s">
        <v>997</v>
      </c>
      <c r="L973" s="60" t="s">
        <v>1050</v>
      </c>
    </row>
    <row r="974" spans="4:12" x14ac:dyDescent="0.2">
      <c r="D974" s="1" t="s">
        <v>115</v>
      </c>
      <c r="K974" s="60" t="s">
        <v>997</v>
      </c>
      <c r="L974" s="60" t="s">
        <v>1051</v>
      </c>
    </row>
    <row r="975" spans="4:12" x14ac:dyDescent="0.2">
      <c r="D975" s="1" t="s">
        <v>115</v>
      </c>
      <c r="K975" s="60" t="s">
        <v>997</v>
      </c>
      <c r="L975" s="60" t="s">
        <v>1052</v>
      </c>
    </row>
    <row r="976" spans="4:12" x14ac:dyDescent="0.2">
      <c r="D976" s="1" t="s">
        <v>115</v>
      </c>
      <c r="K976" s="60" t="s">
        <v>997</v>
      </c>
      <c r="L976" s="60" t="s">
        <v>1053</v>
      </c>
    </row>
    <row r="977" spans="4:12" x14ac:dyDescent="0.2">
      <c r="D977" s="1" t="s">
        <v>115</v>
      </c>
      <c r="K977" s="60" t="s">
        <v>997</v>
      </c>
      <c r="L977" s="60" t="s">
        <v>218</v>
      </c>
    </row>
    <row r="978" spans="4:12" x14ac:dyDescent="0.2">
      <c r="D978" s="1" t="s">
        <v>115</v>
      </c>
      <c r="K978" s="60" t="s">
        <v>997</v>
      </c>
      <c r="L978" s="60" t="s">
        <v>1054</v>
      </c>
    </row>
    <row r="979" spans="4:12" x14ac:dyDescent="0.2">
      <c r="D979" s="1" t="s">
        <v>115</v>
      </c>
      <c r="K979" s="60" t="s">
        <v>997</v>
      </c>
      <c r="L979" s="60" t="s">
        <v>269</v>
      </c>
    </row>
    <row r="980" spans="4:12" x14ac:dyDescent="0.2">
      <c r="D980" s="1" t="s">
        <v>115</v>
      </c>
      <c r="K980" s="60" t="s">
        <v>997</v>
      </c>
      <c r="L980" s="60" t="s">
        <v>1055</v>
      </c>
    </row>
    <row r="981" spans="4:12" x14ac:dyDescent="0.2">
      <c r="D981" s="1" t="s">
        <v>115</v>
      </c>
      <c r="K981" s="60" t="s">
        <v>997</v>
      </c>
      <c r="L981" s="60" t="s">
        <v>1056</v>
      </c>
    </row>
    <row r="982" spans="4:12" x14ac:dyDescent="0.2">
      <c r="D982" s="1" t="s">
        <v>115</v>
      </c>
      <c r="K982" s="60" t="s">
        <v>997</v>
      </c>
      <c r="L982" s="60" t="s">
        <v>1057</v>
      </c>
    </row>
    <row r="983" spans="4:12" x14ac:dyDescent="0.2">
      <c r="D983" s="1" t="s">
        <v>115</v>
      </c>
      <c r="K983" s="60" t="s">
        <v>997</v>
      </c>
      <c r="L983" s="60" t="s">
        <v>1058</v>
      </c>
    </row>
    <row r="984" spans="4:12" x14ac:dyDescent="0.2">
      <c r="D984" s="1" t="s">
        <v>115</v>
      </c>
      <c r="K984" s="60" t="s">
        <v>997</v>
      </c>
      <c r="L984" s="60" t="s">
        <v>969</v>
      </c>
    </row>
    <row r="985" spans="4:12" x14ac:dyDescent="0.2">
      <c r="D985" s="1" t="s">
        <v>115</v>
      </c>
      <c r="K985" s="60" t="s">
        <v>997</v>
      </c>
      <c r="L985" s="60" t="s">
        <v>1059</v>
      </c>
    </row>
    <row r="986" spans="4:12" x14ac:dyDescent="0.2">
      <c r="D986" s="1" t="s">
        <v>115</v>
      </c>
      <c r="K986" s="60" t="s">
        <v>997</v>
      </c>
      <c r="L986" s="60" t="s">
        <v>234</v>
      </c>
    </row>
    <row r="987" spans="4:12" x14ac:dyDescent="0.2">
      <c r="D987" s="1" t="s">
        <v>115</v>
      </c>
      <c r="K987" s="60" t="s">
        <v>997</v>
      </c>
      <c r="L987" s="60" t="s">
        <v>1060</v>
      </c>
    </row>
    <row r="988" spans="4:12" x14ac:dyDescent="0.2">
      <c r="D988" s="1" t="s">
        <v>115</v>
      </c>
      <c r="K988" s="60" t="s">
        <v>997</v>
      </c>
      <c r="L988" s="60" t="s">
        <v>1061</v>
      </c>
    </row>
    <row r="989" spans="4:12" x14ac:dyDescent="0.2">
      <c r="D989" s="1" t="s">
        <v>115</v>
      </c>
      <c r="K989" s="60" t="s">
        <v>997</v>
      </c>
      <c r="L989" s="60" t="s">
        <v>1062</v>
      </c>
    </row>
    <row r="990" spans="4:12" x14ac:dyDescent="0.2">
      <c r="D990" s="1" t="s">
        <v>115</v>
      </c>
      <c r="K990" s="60" t="s">
        <v>997</v>
      </c>
      <c r="L990" s="60" t="s">
        <v>1063</v>
      </c>
    </row>
    <row r="991" spans="4:12" x14ac:dyDescent="0.2">
      <c r="D991" s="1" t="s">
        <v>115</v>
      </c>
      <c r="K991" s="60" t="s">
        <v>997</v>
      </c>
      <c r="L991" s="60" t="s">
        <v>552</v>
      </c>
    </row>
    <row r="992" spans="4:12" x14ac:dyDescent="0.2">
      <c r="D992" s="1" t="s">
        <v>115</v>
      </c>
      <c r="K992" s="60" t="s">
        <v>997</v>
      </c>
      <c r="L992" s="60" t="s">
        <v>1064</v>
      </c>
    </row>
    <row r="993" spans="4:12" x14ac:dyDescent="0.2">
      <c r="D993" s="1" t="s">
        <v>115</v>
      </c>
      <c r="K993" s="60" t="s">
        <v>997</v>
      </c>
      <c r="L993" s="60" t="s">
        <v>1065</v>
      </c>
    </row>
    <row r="994" spans="4:12" x14ac:dyDescent="0.2">
      <c r="D994" s="1" t="s">
        <v>115</v>
      </c>
      <c r="K994" s="60" t="s">
        <v>997</v>
      </c>
      <c r="L994" s="60" t="s">
        <v>1066</v>
      </c>
    </row>
    <row r="995" spans="4:12" x14ac:dyDescent="0.2">
      <c r="D995" s="1" t="s">
        <v>115</v>
      </c>
      <c r="K995" s="60" t="s">
        <v>997</v>
      </c>
      <c r="L995" s="60" t="s">
        <v>1067</v>
      </c>
    </row>
    <row r="996" spans="4:12" x14ac:dyDescent="0.2">
      <c r="D996" s="1" t="s">
        <v>115</v>
      </c>
      <c r="K996" s="60" t="s">
        <v>997</v>
      </c>
      <c r="L996" s="60" t="s">
        <v>1068</v>
      </c>
    </row>
    <row r="997" spans="4:12" x14ac:dyDescent="0.2">
      <c r="D997" s="1" t="s">
        <v>115</v>
      </c>
      <c r="K997" s="60" t="s">
        <v>997</v>
      </c>
      <c r="L997" s="60" t="s">
        <v>337</v>
      </c>
    </row>
    <row r="998" spans="4:12" x14ac:dyDescent="0.2">
      <c r="D998" s="1" t="s">
        <v>115</v>
      </c>
      <c r="K998" s="60" t="s">
        <v>997</v>
      </c>
      <c r="L998" s="60" t="s">
        <v>1069</v>
      </c>
    </row>
    <row r="999" spans="4:12" x14ac:dyDescent="0.2">
      <c r="D999" s="1" t="s">
        <v>115</v>
      </c>
      <c r="K999" s="60" t="s">
        <v>1070</v>
      </c>
      <c r="L999" s="60" t="s">
        <v>348</v>
      </c>
    </row>
    <row r="1000" spans="4:12" x14ac:dyDescent="0.2">
      <c r="D1000" s="1" t="s">
        <v>115</v>
      </c>
      <c r="K1000" s="60" t="s">
        <v>1070</v>
      </c>
      <c r="L1000" s="60" t="s">
        <v>1071</v>
      </c>
    </row>
    <row r="1001" spans="4:12" x14ac:dyDescent="0.2">
      <c r="D1001" s="1" t="s">
        <v>115</v>
      </c>
      <c r="K1001" s="60" t="s">
        <v>1070</v>
      </c>
      <c r="L1001" s="60" t="s">
        <v>1072</v>
      </c>
    </row>
    <row r="1002" spans="4:12" x14ac:dyDescent="0.2">
      <c r="D1002" s="1" t="s">
        <v>115</v>
      </c>
      <c r="K1002" s="60" t="s">
        <v>1070</v>
      </c>
      <c r="L1002" s="60" t="s">
        <v>1073</v>
      </c>
    </row>
    <row r="1003" spans="4:12" x14ac:dyDescent="0.2">
      <c r="D1003" s="1" t="s">
        <v>115</v>
      </c>
      <c r="K1003" s="60" t="s">
        <v>1070</v>
      </c>
      <c r="L1003" s="60" t="s">
        <v>1074</v>
      </c>
    </row>
    <row r="1004" spans="4:12" x14ac:dyDescent="0.2">
      <c r="D1004" s="1" t="s">
        <v>115</v>
      </c>
      <c r="K1004" s="60" t="s">
        <v>1070</v>
      </c>
      <c r="L1004" s="60" t="s">
        <v>1075</v>
      </c>
    </row>
    <row r="1005" spans="4:12" x14ac:dyDescent="0.2">
      <c r="D1005" s="1" t="s">
        <v>115</v>
      </c>
      <c r="K1005" s="60" t="s">
        <v>1070</v>
      </c>
      <c r="L1005" s="60" t="s">
        <v>1076</v>
      </c>
    </row>
    <row r="1006" spans="4:12" x14ac:dyDescent="0.2">
      <c r="D1006" s="1" t="s">
        <v>115</v>
      </c>
      <c r="K1006" s="60" t="s">
        <v>1070</v>
      </c>
      <c r="L1006" s="60" t="s">
        <v>1077</v>
      </c>
    </row>
    <row r="1007" spans="4:12" x14ac:dyDescent="0.2">
      <c r="D1007" s="1" t="s">
        <v>115</v>
      </c>
      <c r="K1007" s="60" t="s">
        <v>1070</v>
      </c>
      <c r="L1007" s="60" t="s">
        <v>1078</v>
      </c>
    </row>
    <row r="1008" spans="4:12" x14ac:dyDescent="0.2">
      <c r="D1008" s="1" t="s">
        <v>115</v>
      </c>
      <c r="K1008" s="60" t="s">
        <v>1070</v>
      </c>
      <c r="L1008" s="60" t="s">
        <v>198</v>
      </c>
    </row>
    <row r="1009" spans="4:12" x14ac:dyDescent="0.2">
      <c r="D1009" s="1" t="s">
        <v>115</v>
      </c>
      <c r="K1009" s="60" t="s">
        <v>1070</v>
      </c>
      <c r="L1009" s="60" t="s">
        <v>1079</v>
      </c>
    </row>
    <row r="1010" spans="4:12" x14ac:dyDescent="0.2">
      <c r="D1010" s="1" t="s">
        <v>115</v>
      </c>
      <c r="K1010" s="60" t="s">
        <v>1070</v>
      </c>
      <c r="L1010" s="60" t="s">
        <v>1080</v>
      </c>
    </row>
    <row r="1011" spans="4:12" x14ac:dyDescent="0.2">
      <c r="D1011" s="1" t="s">
        <v>115</v>
      </c>
      <c r="K1011" s="60" t="s">
        <v>1070</v>
      </c>
      <c r="L1011" s="60" t="s">
        <v>1081</v>
      </c>
    </row>
    <row r="1012" spans="4:12" x14ac:dyDescent="0.2">
      <c r="D1012" s="1" t="s">
        <v>115</v>
      </c>
      <c r="K1012" s="60" t="s">
        <v>1070</v>
      </c>
      <c r="L1012" s="60" t="s">
        <v>1082</v>
      </c>
    </row>
    <row r="1013" spans="4:12" x14ac:dyDescent="0.2">
      <c r="D1013" s="1" t="s">
        <v>115</v>
      </c>
      <c r="K1013" s="60" t="s">
        <v>1070</v>
      </c>
      <c r="L1013" s="60" t="s">
        <v>1083</v>
      </c>
    </row>
    <row r="1014" spans="4:12" x14ac:dyDescent="0.2">
      <c r="D1014" s="1" t="s">
        <v>115</v>
      </c>
      <c r="K1014" s="60" t="s">
        <v>1070</v>
      </c>
      <c r="L1014" s="60" t="s">
        <v>1084</v>
      </c>
    </row>
    <row r="1015" spans="4:12" x14ac:dyDescent="0.2">
      <c r="D1015" s="1" t="s">
        <v>115</v>
      </c>
      <c r="K1015" s="60" t="s">
        <v>1070</v>
      </c>
      <c r="L1015" s="60" t="s">
        <v>1085</v>
      </c>
    </row>
    <row r="1016" spans="4:12" x14ac:dyDescent="0.2">
      <c r="D1016" s="1" t="s">
        <v>115</v>
      </c>
      <c r="K1016" s="60" t="s">
        <v>1070</v>
      </c>
      <c r="L1016" s="60" t="s">
        <v>1086</v>
      </c>
    </row>
    <row r="1017" spans="4:12" x14ac:dyDescent="0.2">
      <c r="D1017" s="1" t="s">
        <v>115</v>
      </c>
      <c r="K1017" s="60" t="s">
        <v>1070</v>
      </c>
      <c r="L1017" s="60" t="s">
        <v>1087</v>
      </c>
    </row>
    <row r="1018" spans="4:12" x14ac:dyDescent="0.2">
      <c r="D1018" s="1" t="s">
        <v>115</v>
      </c>
      <c r="K1018" s="60" t="s">
        <v>1070</v>
      </c>
      <c r="L1018" s="60" t="s">
        <v>1088</v>
      </c>
    </row>
    <row r="1019" spans="4:12" x14ac:dyDescent="0.2">
      <c r="D1019" s="1" t="s">
        <v>115</v>
      </c>
      <c r="K1019" s="60" t="s">
        <v>1070</v>
      </c>
      <c r="L1019" s="60" t="s">
        <v>1089</v>
      </c>
    </row>
    <row r="1020" spans="4:12" x14ac:dyDescent="0.2">
      <c r="D1020" s="1" t="s">
        <v>115</v>
      </c>
      <c r="K1020" s="60" t="s">
        <v>1070</v>
      </c>
      <c r="L1020" s="60" t="s">
        <v>1090</v>
      </c>
    </row>
    <row r="1021" spans="4:12" x14ac:dyDescent="0.2">
      <c r="D1021" s="1" t="s">
        <v>115</v>
      </c>
      <c r="K1021" s="60" t="s">
        <v>1070</v>
      </c>
      <c r="L1021" s="60" t="s">
        <v>1091</v>
      </c>
    </row>
    <row r="1022" spans="4:12" x14ac:dyDescent="0.2">
      <c r="D1022" s="1" t="s">
        <v>115</v>
      </c>
      <c r="K1022" s="60" t="s">
        <v>1070</v>
      </c>
      <c r="L1022" s="60" t="s">
        <v>1092</v>
      </c>
    </row>
    <row r="1023" spans="4:12" x14ac:dyDescent="0.2">
      <c r="D1023" s="1" t="s">
        <v>115</v>
      </c>
      <c r="K1023" s="60" t="s">
        <v>1070</v>
      </c>
      <c r="L1023" s="60" t="s">
        <v>552</v>
      </c>
    </row>
    <row r="1024" spans="4:12" x14ac:dyDescent="0.2">
      <c r="D1024" s="1" t="s">
        <v>115</v>
      </c>
      <c r="K1024" s="60" t="s">
        <v>1070</v>
      </c>
      <c r="L1024" s="60" t="s">
        <v>1093</v>
      </c>
    </row>
    <row r="1025" spans="4:12" x14ac:dyDescent="0.2">
      <c r="D1025" s="1" t="s">
        <v>115</v>
      </c>
      <c r="K1025" s="60" t="s">
        <v>1094</v>
      </c>
      <c r="L1025" s="60" t="s">
        <v>1095</v>
      </c>
    </row>
    <row r="1026" spans="4:12" x14ac:dyDescent="0.2">
      <c r="D1026" s="1" t="s">
        <v>115</v>
      </c>
      <c r="K1026" s="60" t="s">
        <v>1094</v>
      </c>
      <c r="L1026" s="60" t="s">
        <v>1096</v>
      </c>
    </row>
    <row r="1027" spans="4:12" x14ac:dyDescent="0.2">
      <c r="D1027" s="1" t="s">
        <v>115</v>
      </c>
      <c r="K1027" s="60" t="s">
        <v>1094</v>
      </c>
      <c r="L1027" s="60" t="s">
        <v>1097</v>
      </c>
    </row>
    <row r="1028" spans="4:12" x14ac:dyDescent="0.2">
      <c r="D1028" s="1" t="s">
        <v>115</v>
      </c>
      <c r="K1028" s="60" t="s">
        <v>1094</v>
      </c>
      <c r="L1028" s="60" t="s">
        <v>1098</v>
      </c>
    </row>
    <row r="1029" spans="4:12" x14ac:dyDescent="0.2">
      <c r="D1029" s="1" t="s">
        <v>115</v>
      </c>
      <c r="K1029" s="60" t="s">
        <v>1094</v>
      </c>
      <c r="L1029" s="60" t="s">
        <v>1099</v>
      </c>
    </row>
    <row r="1030" spans="4:12" x14ac:dyDescent="0.2">
      <c r="D1030" s="1" t="s">
        <v>115</v>
      </c>
      <c r="K1030" s="60" t="s">
        <v>1094</v>
      </c>
      <c r="L1030" s="60" t="s">
        <v>1100</v>
      </c>
    </row>
    <row r="1031" spans="4:12" x14ac:dyDescent="0.2">
      <c r="D1031" s="1" t="s">
        <v>115</v>
      </c>
      <c r="K1031" s="60" t="s">
        <v>1094</v>
      </c>
      <c r="L1031" s="60" t="s">
        <v>1101</v>
      </c>
    </row>
    <row r="1032" spans="4:12" x14ac:dyDescent="0.2">
      <c r="D1032" s="1" t="s">
        <v>115</v>
      </c>
      <c r="K1032" s="60" t="s">
        <v>1094</v>
      </c>
      <c r="L1032" s="60" t="s">
        <v>1102</v>
      </c>
    </row>
    <row r="1033" spans="4:12" x14ac:dyDescent="0.2">
      <c r="D1033" s="1" t="s">
        <v>115</v>
      </c>
      <c r="K1033" s="60" t="s">
        <v>1094</v>
      </c>
      <c r="L1033" s="60" t="s">
        <v>1103</v>
      </c>
    </row>
    <row r="1034" spans="4:12" x14ac:dyDescent="0.2">
      <c r="D1034" s="1" t="s">
        <v>115</v>
      </c>
      <c r="K1034" s="60" t="s">
        <v>1094</v>
      </c>
      <c r="L1034" s="60" t="s">
        <v>1104</v>
      </c>
    </row>
    <row r="1035" spans="4:12" x14ac:dyDescent="0.2">
      <c r="D1035" s="1" t="s">
        <v>115</v>
      </c>
      <c r="K1035" s="60" t="s">
        <v>1094</v>
      </c>
      <c r="L1035" s="60" t="s">
        <v>1105</v>
      </c>
    </row>
    <row r="1036" spans="4:12" x14ac:dyDescent="0.2">
      <c r="D1036" s="1" t="s">
        <v>115</v>
      </c>
      <c r="K1036" s="60" t="s">
        <v>1094</v>
      </c>
      <c r="L1036" s="60" t="s">
        <v>1106</v>
      </c>
    </row>
    <row r="1037" spans="4:12" x14ac:dyDescent="0.2">
      <c r="D1037" s="1" t="s">
        <v>115</v>
      </c>
      <c r="K1037" s="60" t="s">
        <v>1094</v>
      </c>
      <c r="L1037" s="60" t="s">
        <v>1107</v>
      </c>
    </row>
    <row r="1038" spans="4:12" x14ac:dyDescent="0.2">
      <c r="D1038" s="1" t="s">
        <v>115</v>
      </c>
      <c r="K1038" s="60" t="s">
        <v>1094</v>
      </c>
      <c r="L1038" s="60" t="s">
        <v>1108</v>
      </c>
    </row>
    <row r="1039" spans="4:12" x14ac:dyDescent="0.2">
      <c r="K1039" s="60" t="s">
        <v>1094</v>
      </c>
      <c r="L1039" s="60" t="s">
        <v>1109</v>
      </c>
    </row>
    <row r="1040" spans="4:12" x14ac:dyDescent="0.2">
      <c r="K1040" s="60" t="s">
        <v>1094</v>
      </c>
      <c r="L1040" s="60" t="s">
        <v>1110</v>
      </c>
    </row>
    <row r="1041" spans="11:12" x14ac:dyDescent="0.2">
      <c r="K1041" s="60" t="s">
        <v>1094</v>
      </c>
      <c r="L1041" s="60" t="s">
        <v>1111</v>
      </c>
    </row>
    <row r="1042" spans="11:12" x14ac:dyDescent="0.2">
      <c r="K1042" s="60" t="s">
        <v>1094</v>
      </c>
      <c r="L1042" s="60" t="s">
        <v>1112</v>
      </c>
    </row>
    <row r="1043" spans="11:12" x14ac:dyDescent="0.2">
      <c r="K1043" s="60" t="s">
        <v>1094</v>
      </c>
      <c r="L1043" s="60" t="s">
        <v>1113</v>
      </c>
    </row>
    <row r="1044" spans="11:12" x14ac:dyDescent="0.2">
      <c r="K1044" s="60" t="s">
        <v>1094</v>
      </c>
      <c r="L1044" s="60" t="s">
        <v>1114</v>
      </c>
    </row>
    <row r="1045" spans="11:12" x14ac:dyDescent="0.2">
      <c r="K1045" s="60" t="s">
        <v>1094</v>
      </c>
      <c r="L1045" s="60" t="s">
        <v>1115</v>
      </c>
    </row>
    <row r="1046" spans="11:12" x14ac:dyDescent="0.2">
      <c r="K1046" s="60" t="s">
        <v>1094</v>
      </c>
      <c r="L1046" s="60" t="s">
        <v>1116</v>
      </c>
    </row>
    <row r="1047" spans="11:12" x14ac:dyDescent="0.2">
      <c r="K1047" s="60" t="s">
        <v>1094</v>
      </c>
      <c r="L1047" s="60" t="s">
        <v>1117</v>
      </c>
    </row>
    <row r="1048" spans="11:12" x14ac:dyDescent="0.2">
      <c r="K1048" s="60" t="s">
        <v>1094</v>
      </c>
      <c r="L1048" s="60" t="s">
        <v>1118</v>
      </c>
    </row>
    <row r="1049" spans="11:12" x14ac:dyDescent="0.2">
      <c r="K1049" s="60" t="s">
        <v>1094</v>
      </c>
      <c r="L1049" s="60" t="s">
        <v>1119</v>
      </c>
    </row>
    <row r="1050" spans="11:12" x14ac:dyDescent="0.2">
      <c r="K1050" s="60" t="s">
        <v>1094</v>
      </c>
      <c r="L1050" s="60" t="s">
        <v>1120</v>
      </c>
    </row>
    <row r="1051" spans="11:12" x14ac:dyDescent="0.2">
      <c r="K1051" s="60" t="s">
        <v>1094</v>
      </c>
      <c r="L1051" s="60" t="s">
        <v>1121</v>
      </c>
    </row>
    <row r="1052" spans="11:12" x14ac:dyDescent="0.2">
      <c r="K1052" s="60" t="s">
        <v>1094</v>
      </c>
      <c r="L1052" s="60" t="s">
        <v>1122</v>
      </c>
    </row>
    <row r="1053" spans="11:12" x14ac:dyDescent="0.2">
      <c r="K1053" s="60" t="s">
        <v>1094</v>
      </c>
      <c r="L1053" s="60" t="s">
        <v>1123</v>
      </c>
    </row>
    <row r="1054" spans="11:12" x14ac:dyDescent="0.2">
      <c r="K1054" s="60" t="s">
        <v>1094</v>
      </c>
      <c r="L1054" s="60" t="s">
        <v>1124</v>
      </c>
    </row>
    <row r="1055" spans="11:12" x14ac:dyDescent="0.2">
      <c r="K1055" s="60" t="s">
        <v>1094</v>
      </c>
      <c r="L1055" s="60" t="s">
        <v>1125</v>
      </c>
    </row>
    <row r="1056" spans="11:12" x14ac:dyDescent="0.2">
      <c r="K1056" s="60" t="s">
        <v>1094</v>
      </c>
      <c r="L1056" s="60" t="s">
        <v>1126</v>
      </c>
    </row>
    <row r="1057" spans="11:12" x14ac:dyDescent="0.2">
      <c r="K1057" s="60" t="s">
        <v>1094</v>
      </c>
      <c r="L1057" s="60" t="s">
        <v>1127</v>
      </c>
    </row>
    <row r="1058" spans="11:12" x14ac:dyDescent="0.2">
      <c r="K1058" s="60" t="s">
        <v>1094</v>
      </c>
      <c r="L1058" s="60" t="s">
        <v>1128</v>
      </c>
    </row>
    <row r="1059" spans="11:12" x14ac:dyDescent="0.2">
      <c r="K1059" s="60" t="s">
        <v>1094</v>
      </c>
      <c r="L1059" s="60" t="s">
        <v>1129</v>
      </c>
    </row>
    <row r="1060" spans="11:12" x14ac:dyDescent="0.2">
      <c r="K1060" s="60" t="s">
        <v>1094</v>
      </c>
      <c r="L1060" s="60" t="s">
        <v>1130</v>
      </c>
    </row>
    <row r="1061" spans="11:12" x14ac:dyDescent="0.2">
      <c r="K1061" s="60" t="s">
        <v>1094</v>
      </c>
      <c r="L1061" s="60" t="s">
        <v>1131</v>
      </c>
    </row>
    <row r="1062" spans="11:12" x14ac:dyDescent="0.2">
      <c r="K1062" s="60" t="s">
        <v>1094</v>
      </c>
      <c r="L1062" s="60" t="s">
        <v>1132</v>
      </c>
    </row>
    <row r="1063" spans="11:12" x14ac:dyDescent="0.2">
      <c r="K1063" s="60" t="s">
        <v>1094</v>
      </c>
      <c r="L1063" s="60" t="s">
        <v>1133</v>
      </c>
    </row>
    <row r="1064" spans="11:12" x14ac:dyDescent="0.2">
      <c r="K1064" s="60" t="s">
        <v>1094</v>
      </c>
      <c r="L1064" s="60" t="s">
        <v>228</v>
      </c>
    </row>
    <row r="1065" spans="11:12" x14ac:dyDescent="0.2">
      <c r="K1065" s="60" t="s">
        <v>1094</v>
      </c>
      <c r="L1065" s="60" t="s">
        <v>1134</v>
      </c>
    </row>
    <row r="1066" spans="11:12" x14ac:dyDescent="0.2">
      <c r="K1066" s="60" t="s">
        <v>1094</v>
      </c>
      <c r="L1066" s="60" t="s">
        <v>1135</v>
      </c>
    </row>
    <row r="1067" spans="11:12" x14ac:dyDescent="0.2">
      <c r="K1067" s="60" t="s">
        <v>1094</v>
      </c>
      <c r="L1067" s="60" t="s">
        <v>551</v>
      </c>
    </row>
    <row r="1068" spans="11:12" x14ac:dyDescent="0.2">
      <c r="K1068" s="60" t="s">
        <v>1094</v>
      </c>
      <c r="L1068" s="60" t="s">
        <v>1136</v>
      </c>
    </row>
    <row r="1069" spans="11:12" x14ac:dyDescent="0.2">
      <c r="K1069" s="60" t="s">
        <v>1094</v>
      </c>
      <c r="L1069" s="60" t="s">
        <v>1137</v>
      </c>
    </row>
    <row r="1070" spans="11:12" x14ac:dyDescent="0.2">
      <c r="K1070" s="60" t="s">
        <v>1094</v>
      </c>
      <c r="L1070" s="60" t="s">
        <v>1138</v>
      </c>
    </row>
    <row r="1071" spans="11:12" x14ac:dyDescent="0.2">
      <c r="K1071" s="60" t="s">
        <v>1094</v>
      </c>
      <c r="L1071" s="60" t="s">
        <v>1139</v>
      </c>
    </row>
    <row r="1072" spans="11:12" x14ac:dyDescent="0.2">
      <c r="K1072" s="60" t="s">
        <v>1523</v>
      </c>
      <c r="L1072" s="60" t="s">
        <v>1141</v>
      </c>
    </row>
    <row r="1073" spans="11:12" x14ac:dyDescent="0.2">
      <c r="K1073" s="60" t="s">
        <v>1140</v>
      </c>
      <c r="L1073" s="60" t="s">
        <v>1142</v>
      </c>
    </row>
    <row r="1074" spans="11:12" x14ac:dyDescent="0.2">
      <c r="K1074" s="60" t="s">
        <v>1140</v>
      </c>
      <c r="L1074" s="60" t="s">
        <v>1143</v>
      </c>
    </row>
    <row r="1075" spans="11:12" x14ac:dyDescent="0.2">
      <c r="K1075" s="60" t="s">
        <v>1140</v>
      </c>
      <c r="L1075" s="60" t="s">
        <v>146</v>
      </c>
    </row>
    <row r="1076" spans="11:12" x14ac:dyDescent="0.2">
      <c r="K1076" s="60" t="s">
        <v>1140</v>
      </c>
      <c r="L1076" s="60" t="s">
        <v>523</v>
      </c>
    </row>
    <row r="1077" spans="11:12" x14ac:dyDescent="0.2">
      <c r="K1077" s="60" t="s">
        <v>1140</v>
      </c>
      <c r="L1077" s="60" t="s">
        <v>1144</v>
      </c>
    </row>
    <row r="1078" spans="11:12" x14ac:dyDescent="0.2">
      <c r="K1078" s="60" t="s">
        <v>1140</v>
      </c>
      <c r="L1078" s="60" t="s">
        <v>1145</v>
      </c>
    </row>
    <row r="1079" spans="11:12" x14ac:dyDescent="0.2">
      <c r="K1079" s="60" t="s">
        <v>1140</v>
      </c>
      <c r="L1079" s="60" t="s">
        <v>1146</v>
      </c>
    </row>
    <row r="1080" spans="11:12" x14ac:dyDescent="0.2">
      <c r="K1080" s="60" t="s">
        <v>1140</v>
      </c>
      <c r="L1080" s="60" t="s">
        <v>1147</v>
      </c>
    </row>
    <row r="1081" spans="11:12" x14ac:dyDescent="0.2">
      <c r="K1081" s="60" t="s">
        <v>1140</v>
      </c>
      <c r="L1081" s="60" t="s">
        <v>1148</v>
      </c>
    </row>
    <row r="1082" spans="11:12" x14ac:dyDescent="0.2">
      <c r="K1082" s="60" t="s">
        <v>1140</v>
      </c>
      <c r="L1082" s="60" t="s">
        <v>90</v>
      </c>
    </row>
    <row r="1083" spans="11:12" x14ac:dyDescent="0.2">
      <c r="K1083" s="60" t="s">
        <v>1140</v>
      </c>
      <c r="L1083" s="60" t="s">
        <v>1149</v>
      </c>
    </row>
    <row r="1084" spans="11:12" x14ac:dyDescent="0.2">
      <c r="K1084" s="60" t="s">
        <v>1140</v>
      </c>
      <c r="L1084" s="60" t="s">
        <v>1150</v>
      </c>
    </row>
    <row r="1085" spans="11:12" x14ac:dyDescent="0.2">
      <c r="K1085" s="60" t="s">
        <v>1140</v>
      </c>
      <c r="L1085" s="60" t="s">
        <v>1151</v>
      </c>
    </row>
    <row r="1086" spans="11:12" x14ac:dyDescent="0.2">
      <c r="K1086" s="60" t="s">
        <v>1140</v>
      </c>
      <c r="L1086" s="60" t="s">
        <v>1152</v>
      </c>
    </row>
    <row r="1087" spans="11:12" x14ac:dyDescent="0.2">
      <c r="K1087" s="60" t="s">
        <v>1140</v>
      </c>
      <c r="L1087" s="60" t="s">
        <v>1153</v>
      </c>
    </row>
    <row r="1088" spans="11:12" x14ac:dyDescent="0.2">
      <c r="K1088" s="60" t="s">
        <v>1140</v>
      </c>
      <c r="L1088" s="60" t="s">
        <v>1154</v>
      </c>
    </row>
    <row r="1089" spans="11:12" x14ac:dyDescent="0.2">
      <c r="K1089" s="60" t="s">
        <v>1140</v>
      </c>
      <c r="L1089" s="60" t="s">
        <v>1155</v>
      </c>
    </row>
    <row r="1090" spans="11:12" x14ac:dyDescent="0.2">
      <c r="K1090" s="60" t="s">
        <v>1140</v>
      </c>
      <c r="L1090" s="60" t="s">
        <v>1156</v>
      </c>
    </row>
    <row r="1091" spans="11:12" x14ac:dyDescent="0.2">
      <c r="K1091" s="60" t="s">
        <v>1140</v>
      </c>
      <c r="L1091" s="60" t="s">
        <v>1157</v>
      </c>
    </row>
    <row r="1092" spans="11:12" x14ac:dyDescent="0.2">
      <c r="K1092" s="60" t="s">
        <v>1140</v>
      </c>
      <c r="L1092" s="60" t="s">
        <v>1158</v>
      </c>
    </row>
    <row r="1093" spans="11:12" x14ac:dyDescent="0.2">
      <c r="K1093" s="60" t="s">
        <v>1140</v>
      </c>
      <c r="L1093" s="60" t="s">
        <v>1159</v>
      </c>
    </row>
    <row r="1094" spans="11:12" x14ac:dyDescent="0.2">
      <c r="K1094" s="60" t="s">
        <v>1140</v>
      </c>
      <c r="L1094" s="60" t="s">
        <v>1160</v>
      </c>
    </row>
    <row r="1095" spans="11:12" x14ac:dyDescent="0.2">
      <c r="K1095" s="60" t="s">
        <v>1140</v>
      </c>
      <c r="L1095" s="60" t="s">
        <v>198</v>
      </c>
    </row>
    <row r="1096" spans="11:12" x14ac:dyDescent="0.2">
      <c r="K1096" s="60" t="s">
        <v>1140</v>
      </c>
      <c r="L1096" s="60" t="s">
        <v>125</v>
      </c>
    </row>
    <row r="1097" spans="11:12" x14ac:dyDescent="0.2">
      <c r="K1097" s="60" t="s">
        <v>1140</v>
      </c>
      <c r="L1097" s="60" t="s">
        <v>1161</v>
      </c>
    </row>
    <row r="1098" spans="11:12" x14ac:dyDescent="0.2">
      <c r="K1098" s="60" t="s">
        <v>1140</v>
      </c>
      <c r="L1098" s="60" t="s">
        <v>1162</v>
      </c>
    </row>
    <row r="1099" spans="11:12" x14ac:dyDescent="0.2">
      <c r="K1099" s="60" t="s">
        <v>1140</v>
      </c>
      <c r="L1099" s="60" t="s">
        <v>1163</v>
      </c>
    </row>
    <row r="1100" spans="11:12" x14ac:dyDescent="0.2">
      <c r="K1100" s="60" t="s">
        <v>1140</v>
      </c>
      <c r="L1100" s="60" t="s">
        <v>863</v>
      </c>
    </row>
    <row r="1101" spans="11:12" x14ac:dyDescent="0.2">
      <c r="K1101" s="60" t="s">
        <v>1140</v>
      </c>
      <c r="L1101" s="60" t="s">
        <v>1164</v>
      </c>
    </row>
    <row r="1102" spans="11:12" x14ac:dyDescent="0.2">
      <c r="K1102" s="60" t="s">
        <v>1140</v>
      </c>
      <c r="L1102" s="60" t="s">
        <v>1165</v>
      </c>
    </row>
    <row r="1103" spans="11:12" x14ac:dyDescent="0.2">
      <c r="K1103" s="60" t="s">
        <v>1140</v>
      </c>
      <c r="L1103" s="60" t="s">
        <v>1090</v>
      </c>
    </row>
    <row r="1104" spans="11:12" x14ac:dyDescent="0.2">
      <c r="K1104" s="60" t="s">
        <v>1140</v>
      </c>
      <c r="L1104" s="60" t="s">
        <v>1166</v>
      </c>
    </row>
    <row r="1105" spans="11:12" x14ac:dyDescent="0.2">
      <c r="K1105" s="60" t="s">
        <v>1140</v>
      </c>
      <c r="L1105" s="60" t="s">
        <v>1167</v>
      </c>
    </row>
    <row r="1106" spans="11:12" x14ac:dyDescent="0.2">
      <c r="K1106" s="60" t="s">
        <v>1140</v>
      </c>
      <c r="L1106" s="60" t="s">
        <v>1168</v>
      </c>
    </row>
    <row r="1107" spans="11:12" x14ac:dyDescent="0.2">
      <c r="K1107" s="60" t="s">
        <v>1140</v>
      </c>
      <c r="L1107" s="60" t="s">
        <v>1169</v>
      </c>
    </row>
    <row r="1108" spans="11:12" x14ac:dyDescent="0.2">
      <c r="K1108" s="60" t="s">
        <v>1140</v>
      </c>
      <c r="L1108" s="60" t="s">
        <v>1170</v>
      </c>
    </row>
    <row r="1109" spans="11:12" x14ac:dyDescent="0.2">
      <c r="K1109" s="60" t="s">
        <v>1140</v>
      </c>
      <c r="L1109" s="60" t="s">
        <v>1171</v>
      </c>
    </row>
    <row r="1110" spans="11:12" x14ac:dyDescent="0.2">
      <c r="K1110" s="60" t="s">
        <v>1140</v>
      </c>
      <c r="L1110" s="60" t="s">
        <v>1172</v>
      </c>
    </row>
    <row r="1111" spans="11:12" x14ac:dyDescent="0.2">
      <c r="K1111" s="60" t="s">
        <v>1140</v>
      </c>
      <c r="L1111" s="60" t="s">
        <v>1173</v>
      </c>
    </row>
    <row r="1112" spans="11:12" x14ac:dyDescent="0.2">
      <c r="K1112" s="60" t="s">
        <v>1140</v>
      </c>
      <c r="L1112" s="60" t="s">
        <v>1174</v>
      </c>
    </row>
    <row r="1113" spans="11:12" x14ac:dyDescent="0.2">
      <c r="K1113" s="60" t="s">
        <v>1140</v>
      </c>
      <c r="L1113" s="60" t="s">
        <v>1175</v>
      </c>
    </row>
    <row r="1114" spans="11:12" x14ac:dyDescent="0.2">
      <c r="K1114" s="60" t="s">
        <v>1519</v>
      </c>
      <c r="L1114" s="60" t="s">
        <v>1177</v>
      </c>
    </row>
    <row r="1115" spans="11:12" x14ac:dyDescent="0.2">
      <c r="K1115" s="60" t="s">
        <v>1176</v>
      </c>
      <c r="L1115" s="60" t="s">
        <v>1178</v>
      </c>
    </row>
    <row r="1116" spans="11:12" x14ac:dyDescent="0.2">
      <c r="K1116" s="60" t="s">
        <v>1176</v>
      </c>
      <c r="L1116" s="60" t="s">
        <v>1179</v>
      </c>
    </row>
    <row r="1117" spans="11:12" x14ac:dyDescent="0.2">
      <c r="K1117" s="60" t="s">
        <v>1176</v>
      </c>
      <c r="L1117" s="60" t="s">
        <v>1180</v>
      </c>
    </row>
    <row r="1118" spans="11:12" x14ac:dyDescent="0.2">
      <c r="K1118" s="60" t="s">
        <v>1176</v>
      </c>
      <c r="L1118" s="60" t="s">
        <v>1181</v>
      </c>
    </row>
    <row r="1119" spans="11:12" x14ac:dyDescent="0.2">
      <c r="K1119" s="60" t="s">
        <v>1176</v>
      </c>
      <c r="L1119" s="60" t="s">
        <v>1182</v>
      </c>
    </row>
    <row r="1120" spans="11:12" x14ac:dyDescent="0.2">
      <c r="K1120" s="60" t="s">
        <v>1520</v>
      </c>
      <c r="L1120" s="60" t="s">
        <v>1184</v>
      </c>
    </row>
    <row r="1121" spans="11:12" x14ac:dyDescent="0.2">
      <c r="K1121" s="60" t="s">
        <v>1183</v>
      </c>
      <c r="L1121" s="60" t="s">
        <v>1185</v>
      </c>
    </row>
    <row r="1122" spans="11:12" x14ac:dyDescent="0.2">
      <c r="K1122" s="60" t="s">
        <v>1183</v>
      </c>
      <c r="L1122" s="60" t="s">
        <v>1186</v>
      </c>
    </row>
    <row r="1123" spans="11:12" x14ac:dyDescent="0.2">
      <c r="K1123" s="60" t="s">
        <v>1183</v>
      </c>
      <c r="L1123" s="60" t="s">
        <v>1187</v>
      </c>
    </row>
    <row r="1124" spans="11:12" ht="15.75" thickBot="1" x14ac:dyDescent="0.25">
      <c r="K1124" s="69" t="s">
        <v>1525</v>
      </c>
      <c r="L1124" s="69" t="s">
        <v>1524</v>
      </c>
    </row>
  </sheetData>
  <sheetProtection password="D1CF" sheet="1" objects="1" scenarios="1"/>
  <autoFilter ref="A1:L1123"/>
  <sortState ref="A2:A8">
    <sortCondition ref="A1"/>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2:G12"/>
  <sheetViews>
    <sheetView showGridLines="0" workbookViewId="0">
      <selection activeCell="D26" sqref="D26"/>
    </sheetView>
  </sheetViews>
  <sheetFormatPr baseColWidth="10" defaultColWidth="11.42578125" defaultRowHeight="12.75" x14ac:dyDescent="0.2"/>
  <cols>
    <col min="1" max="1" width="4" customWidth="1"/>
    <col min="3" max="3" width="22.85546875" bestFit="1" customWidth="1"/>
    <col min="4" max="4" width="119.5703125" bestFit="1" customWidth="1"/>
    <col min="7" max="7" width="27.28515625" bestFit="1" customWidth="1"/>
  </cols>
  <sheetData>
    <row r="2" spans="2:7" ht="15" x14ac:dyDescent="0.2">
      <c r="B2" s="105" t="s">
        <v>1565</v>
      </c>
      <c r="C2" s="106"/>
      <c r="D2" s="105" t="s">
        <v>1566</v>
      </c>
      <c r="E2" s="105" t="s">
        <v>1567</v>
      </c>
      <c r="F2" s="105" t="s">
        <v>1599</v>
      </c>
      <c r="G2" s="105" t="s">
        <v>1568</v>
      </c>
    </row>
    <row r="3" spans="2:7" ht="15" x14ac:dyDescent="0.2">
      <c r="B3" s="586">
        <v>43525</v>
      </c>
      <c r="C3" s="107" t="s">
        <v>1569</v>
      </c>
      <c r="D3" s="108" t="s">
        <v>1571</v>
      </c>
      <c r="E3" s="109" t="s">
        <v>1570</v>
      </c>
      <c r="F3" s="109"/>
      <c r="G3" s="106" t="s">
        <v>1601</v>
      </c>
    </row>
    <row r="4" spans="2:7" ht="15" x14ac:dyDescent="0.2">
      <c r="B4" s="586"/>
      <c r="C4" s="107" t="s">
        <v>1604</v>
      </c>
      <c r="D4" s="108" t="s">
        <v>1596</v>
      </c>
      <c r="E4" s="109" t="s">
        <v>1570</v>
      </c>
      <c r="F4" s="109" t="s">
        <v>1570</v>
      </c>
      <c r="G4" s="106" t="s">
        <v>1602</v>
      </c>
    </row>
    <row r="5" spans="2:7" ht="15" x14ac:dyDescent="0.2">
      <c r="B5" s="586"/>
      <c r="C5" s="107" t="s">
        <v>1605</v>
      </c>
      <c r="D5" s="108" t="s">
        <v>1597</v>
      </c>
      <c r="E5" s="109" t="s">
        <v>1570</v>
      </c>
      <c r="F5" s="109" t="s">
        <v>1570</v>
      </c>
      <c r="G5" s="106" t="s">
        <v>1603</v>
      </c>
    </row>
    <row r="6" spans="2:7" ht="15" x14ac:dyDescent="0.2">
      <c r="B6" s="586"/>
      <c r="C6" s="107" t="s">
        <v>1569</v>
      </c>
      <c r="D6" s="108" t="s">
        <v>1598</v>
      </c>
      <c r="E6" s="109" t="s">
        <v>1570</v>
      </c>
      <c r="F6" s="109"/>
      <c r="G6" s="106" t="s">
        <v>1601</v>
      </c>
    </row>
    <row r="7" spans="2:7" ht="15" x14ac:dyDescent="0.2">
      <c r="B7" s="586"/>
      <c r="C7" s="107" t="s">
        <v>1569</v>
      </c>
      <c r="D7" s="108" t="s">
        <v>1610</v>
      </c>
      <c r="E7" s="109" t="s">
        <v>1570</v>
      </c>
      <c r="F7" s="109"/>
      <c r="G7" s="106" t="s">
        <v>1601</v>
      </c>
    </row>
    <row r="8" spans="2:7" ht="15" x14ac:dyDescent="0.2">
      <c r="B8" s="586"/>
      <c r="C8" s="107" t="s">
        <v>1569</v>
      </c>
      <c r="D8" s="108" t="s">
        <v>1606</v>
      </c>
      <c r="E8" s="109" t="s">
        <v>1570</v>
      </c>
      <c r="F8" s="109" t="s">
        <v>1570</v>
      </c>
      <c r="G8" s="106" t="s">
        <v>1606</v>
      </c>
    </row>
    <row r="9" spans="2:7" ht="15" x14ac:dyDescent="0.2">
      <c r="B9" s="586"/>
      <c r="C9" s="107" t="s">
        <v>1569</v>
      </c>
      <c r="D9" s="108" t="s">
        <v>1600</v>
      </c>
      <c r="E9" s="109" t="s">
        <v>1570</v>
      </c>
      <c r="F9" s="109" t="s">
        <v>1570</v>
      </c>
      <c r="G9" s="106"/>
    </row>
    <row r="10" spans="2:7" x14ac:dyDescent="0.2">
      <c r="B10" s="587">
        <v>43578</v>
      </c>
      <c r="C10" s="312" t="s">
        <v>1636</v>
      </c>
      <c r="D10" s="312" t="s">
        <v>1637</v>
      </c>
      <c r="E10" s="109" t="s">
        <v>1570</v>
      </c>
      <c r="F10" s="109" t="s">
        <v>1570</v>
      </c>
      <c r="G10" s="106" t="s">
        <v>1601</v>
      </c>
    </row>
    <row r="11" spans="2:7" x14ac:dyDescent="0.2">
      <c r="B11" s="587"/>
      <c r="C11" s="312" t="s">
        <v>1636</v>
      </c>
      <c r="D11" s="312" t="s">
        <v>1638</v>
      </c>
      <c r="E11" s="109" t="s">
        <v>1570</v>
      </c>
      <c r="F11" s="109" t="s">
        <v>1570</v>
      </c>
      <c r="G11" s="106" t="s">
        <v>1601</v>
      </c>
    </row>
    <row r="12" spans="2:7" x14ac:dyDescent="0.2">
      <c r="B12" s="587"/>
      <c r="C12" s="312" t="s">
        <v>1636</v>
      </c>
      <c r="D12" s="312" t="s">
        <v>1643</v>
      </c>
      <c r="E12" s="312" t="s">
        <v>1570</v>
      </c>
      <c r="F12" s="312" t="s">
        <v>1570</v>
      </c>
      <c r="G12" s="312" t="s">
        <v>1644</v>
      </c>
    </row>
  </sheetData>
  <sheetProtection password="D0CF" sheet="1" objects="1" scenarios="1"/>
  <mergeCells count="2">
    <mergeCell ref="B3:B9"/>
    <mergeCell ref="B10:B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36</vt:i4>
      </vt:variant>
    </vt:vector>
  </HeadingPairs>
  <TitlesOfParts>
    <vt:vector size="43" baseType="lpstr">
      <vt:lpstr>Solicitud Crédito</vt:lpstr>
      <vt:lpstr>Aprob Colsein</vt:lpstr>
      <vt:lpstr>Aprob Saytec</vt:lpstr>
      <vt:lpstr>Negac Colsein</vt:lpstr>
      <vt:lpstr>Negac Saytec</vt:lpstr>
      <vt:lpstr>Listas</vt:lpstr>
      <vt:lpstr>Control de Cambios</vt:lpstr>
      <vt:lpstr>Amazonas</vt:lpstr>
      <vt:lpstr>Antioquia</vt:lpstr>
      <vt:lpstr>Arauca</vt:lpstr>
      <vt:lpstr>Archipiélago_de_San_Andrés_Providencia_y_Santa_Catalina</vt:lpstr>
      <vt:lpstr>'Solicitud Crédito'!Área_de_impresión</vt:lpstr>
      <vt:lpstr>Atlántico</vt:lpstr>
      <vt:lpstr>Bolívar</vt:lpstr>
      <vt:lpstr>Boyacá</vt:lpstr>
      <vt:lpstr>Caldas</vt:lpstr>
      <vt:lpstr>Caquetá</vt:lpstr>
      <vt:lpstr>Casanare</vt:lpstr>
      <vt:lpstr>Cauca</vt:lpstr>
      <vt:lpstr>Cesar</vt:lpstr>
      <vt:lpstr>Chocó</vt:lpstr>
      <vt:lpstr>Córdoba</vt:lpstr>
      <vt:lpstr>Cundinamarca</vt:lpstr>
      <vt:lpstr>Departamento</vt:lpstr>
      <vt:lpstr>Guainía</vt:lpstr>
      <vt:lpstr>Guaviare</vt:lpstr>
      <vt:lpstr>Huila</vt:lpstr>
      <vt:lpstr>La_Guajira</vt:lpstr>
      <vt:lpstr>Magdalena</vt:lpstr>
      <vt:lpstr>Meta</vt:lpstr>
      <vt:lpstr>Nariño</vt:lpstr>
      <vt:lpstr>No_aplica</vt:lpstr>
      <vt:lpstr>Norte_De_Santander</vt:lpstr>
      <vt:lpstr>Putumayo</vt:lpstr>
      <vt:lpstr>Quindio</vt:lpstr>
      <vt:lpstr>Risaralda</vt:lpstr>
      <vt:lpstr>Santander</vt:lpstr>
      <vt:lpstr>Sucre</vt:lpstr>
      <vt:lpstr>'Solicitud Crédito'!Títulos_a_imprimir</vt:lpstr>
      <vt:lpstr>Tolima</vt:lpstr>
      <vt:lpstr>Valle_Del_Cauca</vt:lpstr>
      <vt:lpstr>Vaupés</vt:lpstr>
      <vt:lpstr>Vichada</vt:lpstr>
    </vt:vector>
  </TitlesOfParts>
  <Company>Colsein Ltda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Colsein Ltda</dc:creator>
  <cp:lastModifiedBy>Marcela Hernandez</cp:lastModifiedBy>
  <cp:lastPrinted>2019-04-26T16:50:03Z</cp:lastPrinted>
  <dcterms:created xsi:type="dcterms:W3CDTF">2006-04-11T16:39:28Z</dcterms:created>
  <dcterms:modified xsi:type="dcterms:W3CDTF">2019-04-26T16:59:26Z</dcterms:modified>
</cp:coreProperties>
</file>